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686" tabRatio="954" firstSheet="6" activeTab="13"/>
  </bookViews>
  <sheets>
    <sheet name="КАИП " sheetId="1" state="hidden" r:id="rId1"/>
    <sheet name="Показатели" sheetId="2" r:id="rId2"/>
    <sheet name="Долгосрочные показатели" sheetId="3" r:id="rId3"/>
    <sheet name="КАИП" sheetId="4" r:id="rId4"/>
    <sheet name="Распределение расходов" sheetId="5" r:id="rId5"/>
    <sheet name="НИД" sheetId="6" state="hidden" r:id="rId6"/>
    <sheet name="Ресурсное обеспечение" sheetId="7" r:id="rId7"/>
    <sheet name="Мун.задания" sheetId="8" r:id="rId8"/>
    <sheet name="Показатели подпрограммы 1" sheetId="9" r:id="rId9"/>
    <sheet name="Мероприятия подпрограммы_1" sheetId="10" r:id="rId10"/>
    <sheet name="Показатели подпрограммы 2" sheetId="11" state="hidden" r:id="rId11"/>
    <sheet name="Мероприятия подпрограммы 2" sheetId="12" state="hidden" r:id="rId12"/>
    <sheet name="Показатели подпрограммы_2" sheetId="13" r:id="rId13"/>
    <sheet name="Мероприятия подпрограммы_2" sheetId="14" r:id="rId14"/>
    <sheet name="Лист1" sheetId="15" state="hidden" r:id="rId15"/>
    <sheet name="Лист2" sheetId="16" state="hidden" r:id="rId16"/>
    <sheet name="Лист3" sheetId="17" r:id="rId17"/>
  </sheets>
  <externalReferences>
    <externalReference r:id="rId20"/>
  </externalReferences>
  <definedNames>
    <definedName name="_xlnm._FilterDatabase" localSheetId="3" hidden="1">'КАИП'!$A$5:$I$5</definedName>
    <definedName name="_xlnm._FilterDatabase" localSheetId="0" hidden="1">'КАИП '!$A$5:$H$5</definedName>
    <definedName name="_xlnm._FilterDatabase" localSheetId="9" hidden="1">'Мероприятия подпрограммы_1'!$A$4:$M$73</definedName>
    <definedName name="Z_4767DD30_F6FB_4FF0_A429_8866A8232500_.wvu.Cols" localSheetId="10" hidden="1">'Показатели подпрограммы 2'!$E:$E</definedName>
    <definedName name="Z_4767DD30_F6FB_4FF0_A429_8866A8232500_.wvu.FilterData" localSheetId="3" hidden="1">'КАИП'!$A$5:$I$5</definedName>
    <definedName name="Z_4767DD30_F6FB_4FF0_A429_8866A8232500_.wvu.FilterData" localSheetId="0" hidden="1">'КАИП '!$A$5:$H$5</definedName>
    <definedName name="Z_4767DD30_F6FB_4FF0_A429_8866A8232500_.wvu.PrintArea" localSheetId="3" hidden="1">'КАИП'!$A$1:$I$33</definedName>
    <definedName name="Z_4767DD30_F6FB_4FF0_A429_8866A8232500_.wvu.PrintArea" localSheetId="0" hidden="1">'КАИП '!$A$1:$H$33</definedName>
    <definedName name="Z_4767DD30_F6FB_4FF0_A429_8866A8232500_.wvu.PrintArea" localSheetId="7" hidden="1">'Мун.задания'!$A$1:$K$17</definedName>
    <definedName name="Z_4767DD30_F6FB_4FF0_A429_8866A8232500_.wvu.PrintArea" localSheetId="10" hidden="1">'Показатели подпрограммы 2'!$A$1:$K$11</definedName>
    <definedName name="Z_4767DD30_F6FB_4FF0_A429_8866A8232500_.wvu.PrintArea" localSheetId="4" hidden="1">'Распределение расходов'!$A$1:$K$2</definedName>
    <definedName name="Z_4767DD30_F6FB_4FF0_A429_8866A8232500_.wvu.PrintTitles" localSheetId="3" hidden="1">'КАИП'!$3:$5</definedName>
    <definedName name="Z_4767DD30_F6FB_4FF0_A429_8866A8232500_.wvu.PrintTitles" localSheetId="0" hidden="1">'КАИП '!$3:$5</definedName>
    <definedName name="Z_4767DD30_F6FB_4FF0_A429_8866A8232500_.wvu.PrintTitles" localSheetId="7" hidden="1">'Мун.задания'!$3:$4</definedName>
    <definedName name="Z_4767DD30_F6FB_4FF0_A429_8866A8232500_.wvu.PrintTitles" localSheetId="10" hidden="1">'Показатели подпрограммы 2'!$3:$5</definedName>
    <definedName name="Z_4767DD30_F6FB_4FF0_A429_8866A8232500_.wvu.PrintTitles" localSheetId="4" hidden="1">'Распределение расходов'!#REF!</definedName>
    <definedName name="Z_4767DD30_F6FB_4FF0_A429_8866A8232500_.wvu.Rows" localSheetId="3" hidden="1">'КАИП'!#REF!,'КАИП'!$31:$32</definedName>
    <definedName name="Z_4767DD30_F6FB_4FF0_A429_8866A8232500_.wvu.Rows" localSheetId="0" hidden="1">'КАИП '!#REF!,'КАИП '!$31:$32</definedName>
    <definedName name="Z_7C917F30_361A_4C86_9002_2134EAE2E3CF_.wvu.Cols" localSheetId="10" hidden="1">'Показатели подпрограммы 2'!$E:$E</definedName>
    <definedName name="Z_7C917F30_361A_4C86_9002_2134EAE2E3CF_.wvu.FilterData" localSheetId="3" hidden="1">'КАИП'!$A$5:$I$5</definedName>
    <definedName name="Z_7C917F30_361A_4C86_9002_2134EAE2E3CF_.wvu.FilterData" localSheetId="0" hidden="1">'КАИП '!$A$5:$H$5</definedName>
    <definedName name="Z_7C917F30_361A_4C86_9002_2134EAE2E3CF_.wvu.PrintArea" localSheetId="7" hidden="1">'Мун.задания'!$A$1:$K$17</definedName>
    <definedName name="Z_7C917F30_361A_4C86_9002_2134EAE2E3CF_.wvu.PrintArea" localSheetId="10" hidden="1">'Показатели подпрограммы 2'!$A$1:$K$11</definedName>
    <definedName name="Z_7C917F30_361A_4C86_9002_2134EAE2E3CF_.wvu.PrintTitles" localSheetId="7" hidden="1">'Мун.задания'!$3:$4</definedName>
    <definedName name="Z_7C917F30_361A_4C86_9002_2134EAE2E3CF_.wvu.PrintTitles" localSheetId="10" hidden="1">'Показатели подпрограммы 2'!$3:$5</definedName>
    <definedName name="Z_CDE1D6F6_68DF_42F8_B01A_FF6465B24CCD_.wvu.Cols" localSheetId="10" hidden="1">'Показатели подпрограммы 2'!$E:$E</definedName>
    <definedName name="Z_CDE1D6F6_68DF_42F8_B01A_FF6465B24CCD_.wvu.FilterData" localSheetId="3" hidden="1">'КАИП'!$A$5:$I$5</definedName>
    <definedName name="Z_CDE1D6F6_68DF_42F8_B01A_FF6465B24CCD_.wvu.FilterData" localSheetId="0" hidden="1">'КАИП '!$A$5:$H$5</definedName>
    <definedName name="Z_CDE1D6F6_68DF_42F8_B01A_FF6465B24CCD_.wvu.PrintArea" localSheetId="7" hidden="1">'Мун.задания'!$A$1:$K$17</definedName>
    <definedName name="Z_CDE1D6F6_68DF_42F8_B01A_FF6465B24CCD_.wvu.PrintArea" localSheetId="10" hidden="1">'Показатели подпрограммы 2'!$A$1:$K$11</definedName>
    <definedName name="Z_CDE1D6F6_68DF_42F8_B01A_FF6465B24CCD_.wvu.PrintArea" localSheetId="4" hidden="1">'Распределение расходов'!$A$1:$K$2</definedName>
    <definedName name="Z_CDE1D6F6_68DF_42F8_B01A_FF6465B24CCD_.wvu.PrintTitles" localSheetId="7" hidden="1">'Мун.задания'!$3:$4</definedName>
    <definedName name="Z_CDE1D6F6_68DF_42F8_B01A_FF6465B24CCD_.wvu.PrintTitles" localSheetId="10" hidden="1">'Показатели подпрограммы 2'!$3:$5</definedName>
    <definedName name="Z_CDE1D6F6_68DF_42F8_B01A_FF6465B24CCD_.wvu.PrintTitles" localSheetId="4" hidden="1">'Распределение расходов'!#REF!</definedName>
    <definedName name="_xlnm.Print_Titles" localSheetId="3">'КАИП'!$3:$5</definedName>
    <definedName name="_xlnm.Print_Titles" localSheetId="0">'КАИП '!$3:$5</definedName>
    <definedName name="_xlnm.Print_Titles" localSheetId="7">'Мун.задания'!$3:$4</definedName>
    <definedName name="_xlnm.Print_Titles" localSheetId="10">'Показатели подпрограммы 2'!$3:$5</definedName>
    <definedName name="_xlnm.Print_Area" localSheetId="3">'КАИП'!$A$1:$I$33</definedName>
    <definedName name="_xlnm.Print_Area" localSheetId="0">'КАИП '!$A$1:$H$33</definedName>
    <definedName name="_xlnm.Print_Area" localSheetId="9">'Мероприятия подпрограммы_1'!$A$1:$M$76</definedName>
    <definedName name="_xlnm.Print_Area" localSheetId="13">'Мероприятия подпрограммы_2'!$A$1:$M$20</definedName>
    <definedName name="_xlnm.Print_Area" localSheetId="10">'Показатели подпрограммы 2'!$A$1:$N$11</definedName>
    <definedName name="_xlnm.Print_Area" localSheetId="12">'Показатели подпрограммы_2'!$A$1:$I$14</definedName>
    <definedName name="_xlnm.Print_Area" localSheetId="4">'Распределение расходов'!$A$1:$K$18</definedName>
    <definedName name="_xlnm.Print_Area" localSheetId="6">'Ресурсное обеспечение'!$A$1:$G$28</definedName>
  </definedNames>
  <calcPr fullCalcOnLoad="1" fullPrecision="0"/>
</workbook>
</file>

<file path=xl/comments2.xml><?xml version="1.0" encoding="utf-8"?>
<comments xmlns="http://schemas.openxmlformats.org/spreadsheetml/2006/main">
  <authors>
    <author>slotina</author>
  </authors>
  <commentList>
    <comment ref="B16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<sst xmlns="http://schemas.openxmlformats.org/spreadsheetml/2006/main" count="882" uniqueCount="402">
  <si>
    <t>Гос. стат. отчетность</t>
  </si>
  <si>
    <t>Ведомственная отчетность</t>
  </si>
  <si>
    <t>%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</si>
  <si>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</si>
  <si>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</si>
  <si>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</si>
  <si>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</si>
  <si>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</si>
  <si>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</si>
  <si>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</si>
  <si>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</si>
  <si>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</si>
  <si>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</si>
  <si>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Итого:</t>
  </si>
  <si>
    <t xml:space="preserve">Цели, задачи, мероприятия 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</si>
  <si>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</si>
  <si>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</si>
  <si>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>Итого по задаче 4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</si>
  <si>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</si>
  <si>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</si>
  <si>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</si>
  <si>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</si>
  <si>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2011 год</t>
  </si>
  <si>
    <t>2014 год</t>
  </si>
  <si>
    <t>2015 год</t>
  </si>
  <si>
    <t>2016 год</t>
  </si>
  <si>
    <t>2017 год</t>
  </si>
  <si>
    <t>2018 год</t>
  </si>
  <si>
    <t>2022 год</t>
  </si>
  <si>
    <t>Источник информации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</si>
  <si>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</si>
  <si>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</si>
  <si>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</si>
  <si>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Оценка расходов 
(тыс. руб.), годы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</si>
  <si>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</si>
  <si>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</si>
  <si>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</si>
  <si>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</si>
  <si>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</si>
  <si>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</si>
  <si>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</si>
  <si>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</si>
  <si>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</si>
  <si>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</si>
  <si>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</si>
  <si>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</si>
  <si>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</si>
  <si>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</si>
  <si>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</si>
  <si>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</si>
  <si>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</si>
  <si>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</si>
  <si>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 xml:space="preserve">Подпрограмма 1 </t>
  </si>
  <si>
    <t>07 01</t>
  </si>
  <si>
    <t>10 03</t>
  </si>
  <si>
    <t>07 02</t>
  </si>
  <si>
    <t>07 07</t>
  </si>
  <si>
    <t>07 09</t>
  </si>
  <si>
    <t>10 04</t>
  </si>
  <si>
    <t>Ожидаемый результат от реализации подпрограммного мероприятия 
(в натуральном выражении)</t>
  </si>
  <si>
    <t>«Развитие дошкольного, общего и дополнительного образования детей»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</si>
  <si>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</si>
  <si>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2.1.1</t>
  </si>
  <si>
    <t>2.1.2</t>
  </si>
  <si>
    <t>По годам до ввода объекта</t>
  </si>
  <si>
    <t>внебюджетные источники</t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</si>
  <si>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</si>
  <si>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</si>
  <si>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</si>
  <si>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Ответственный исполнитель, соисполнители</t>
  </si>
  <si>
    <t>Перечень целевых индикаторов подпрограммы</t>
  </si>
  <si>
    <t>Цель, целевые индикаторы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</si>
  <si>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</si>
  <si>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</si>
  <si>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Обеспечение деятельности (оказание услуг) подведомственных учреждений</t>
  </si>
  <si>
    <t>Цель: создать условия для эффективного управления отраслью</t>
  </si>
  <si>
    <t>1.1.1</t>
  </si>
  <si>
    <t>1.1.2</t>
  </si>
  <si>
    <t>Цель: Развитие семейных форм воспитания детей-сирот и детей, оставшихся без попечения родителей; оказание государственной поддержки детям-сиротам и детям, оставшимся без попечения родителей, а также лицам из их числа</t>
  </si>
  <si>
    <t>Количество детей-сирот, детей, оставшихся без попечения родителей, а также лиц из их числа, которым  приобретены жилые помещения в соответствии с соглашением о предоставлении субвенций из федерального бюджета и краевого бюджета бюджету города Сосновоборска</t>
  </si>
  <si>
    <t>Задача  1. Обеспечение реализации мероприятий, направленных на развитие в городе Сосновоборске семейных форм воспитания детей-сирот и детей, оставшихся без попечения родителей</t>
  </si>
  <si>
    <t xml:space="preserve">Задача 2. Обеспечить приобретение жилых помещений для предоставления по договору найма детям-сиротам, детям, оставшимся без попечения родителей, и лицам из их числа  </t>
  </si>
  <si>
    <t>Управление образования администрации города Сосновоборска</t>
  </si>
  <si>
    <t>1.1.3</t>
  </si>
  <si>
    <t>1.4.1</t>
  </si>
  <si>
    <t>1.5.1</t>
  </si>
  <si>
    <t>Оздоровление детей за счет средств городского бюджета</t>
  </si>
  <si>
    <t>Упраление образования администрации города Сосновоборска</t>
  </si>
  <si>
    <t xml:space="preserve">Перечень мероприятий подпрограммы </t>
  </si>
  <si>
    <t>Задача 1 Организация деятельности Управления образования администрации города Сосновоборска, направленной на эффективное управление отраслью</t>
  </si>
  <si>
    <t>Муниципальная программа</t>
  </si>
  <si>
    <t>муниципальный бюджет</t>
  </si>
  <si>
    <t>"Обеспечение реализации муниципальной программы и прочие мероприятия"</t>
  </si>
  <si>
    <t>1.2.5</t>
  </si>
  <si>
    <t>1.1.</t>
  </si>
  <si>
    <t>2.1.</t>
  </si>
  <si>
    <t>1.2.1.</t>
  </si>
  <si>
    <t>Мероприятия по работе с одаренными детьми за счет средств городского бюджета</t>
  </si>
  <si>
    <t>622</t>
  </si>
  <si>
    <t>323</t>
  </si>
  <si>
    <t>244</t>
  </si>
  <si>
    <t>2.1.3</t>
  </si>
  <si>
    <t>Руководство и управление в сфере установленных функций органов муниципальной власти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</si>
  <si>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</si>
  <si>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Обеспечение деятельности учреждений</t>
  </si>
  <si>
    <t>Субвенции на 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</si>
  <si>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на обеспечение предоставления жилых помещений детям сиротам и детям, оставшимся без попечения родителей, лицам из их числа  за счет средств краевого бюджета</t>
  </si>
  <si>
    <t xml:space="preserve">Обеспечение деятельности  учреждений </t>
  </si>
  <si>
    <t xml:space="preserve">Обеспечение конституционных прав граждан на получение общего и дополнительного образования по общеобразовательным программам, функционирования системы образования в соответствии с законодательством об образовании, прозрачности и стабильности финансирования образовательных организаций, оценки деятельности образовательных организаций, их руководителей на основании показателей эффективности деятельности </t>
  </si>
  <si>
    <t>412</t>
  </si>
  <si>
    <t xml:space="preserve">Информация о распределении планируемых расходов по отдельным мероприятиям программ, подпрограммам муниципальной программы </t>
  </si>
  <si>
    <t xml:space="preserve"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федерального и краевого бюджетов </t>
  </si>
  <si>
    <t>121</t>
  </si>
  <si>
    <t>Приложение  2 
к   муниципальной программе «Развитие общего образования и дополнительного  образования
детей города Сосновоборска»</t>
  </si>
  <si>
    <t xml:space="preserve">Приложение 1
к паспорту подпрограммы 2 «Расширение практики применения семейных форм воспитания, господдержка детей сирот», реализуемой в рамках муниципальной программы «Развитие общего образования и дополнительного  образования
детей города Сосновоборска»
</t>
  </si>
  <si>
    <t xml:space="preserve">Приложение 2
к паспорту подпрограммы 2 «Расширение практики применения семейных форм воспитания, господдержка детей сирот», реализуемой в рамках муниципальной программы «Развитие общего образования и дополнительного  образования
детей города Сосновоборска»
</t>
  </si>
  <si>
    <t>«Развитие общего образования и дополнительного образования детей города Сосновоборска»</t>
  </si>
  <si>
    <t xml:space="preserve">Приложение 3 
к паспорту муниципальной программы «Развитие общего образования и дополнительного  образования детей города Сосновоборска»
</t>
  </si>
  <si>
    <t>1.1.5</t>
  </si>
  <si>
    <t>Детский сад на 270 воспитанников</t>
  </si>
  <si>
    <t>Обеспечение деятельности (оказание услуг) подведомственных учреждений  за счет средств родительской платы</t>
  </si>
  <si>
    <t>Обеспечение деятельности (оказание услуг) подведомственных учреждений  за счет средств от предпринимательской деятельности</t>
  </si>
  <si>
    <t>1.1.6</t>
  </si>
  <si>
    <t>1.1.7</t>
  </si>
  <si>
    <t>1.2.2</t>
  </si>
  <si>
    <t>1.2.3</t>
  </si>
  <si>
    <t>1.2.6</t>
  </si>
  <si>
    <t>1.2.7</t>
  </si>
  <si>
    <t>1.2.8</t>
  </si>
  <si>
    <t>1.2.9</t>
  </si>
  <si>
    <t>Администрация города Сосновоборска</t>
  </si>
  <si>
    <t>017</t>
  </si>
  <si>
    <t>Обеспечение передачи 45% детей, оставшихся без попечения родителей, на усыновление (удочерение), под опеку (попечительство), находящихся в государственных учреждениях, расположенных на территории города</t>
  </si>
  <si>
    <t xml:space="preserve">Задача 2. Обеспечить приобретение жилых помещений для предоставления по договору специализированного найма детям-сиротам, детям, оставшимся без попечения родителей, и лицам из их числа, в соответствии с Соглашением между министерством образования Красноярского края и администрацией города.  </t>
  </si>
  <si>
    <t>Доля детей, оставшихся без попечения родителей, переданных  на усыновление (удочерение), под  опеку (попечительство), охваченных другими формами семейного устройства в общей численности детей, оставшихся без попечения родителей</t>
  </si>
  <si>
    <t>2019 год</t>
  </si>
  <si>
    <t>072</t>
  </si>
  <si>
    <t>0220075520</t>
  </si>
  <si>
    <t>0220050820</t>
  </si>
  <si>
    <t>0210075880</t>
  </si>
  <si>
    <t>0210074080</t>
  </si>
  <si>
    <t>0210080610</t>
  </si>
  <si>
    <t>4200099000</t>
  </si>
  <si>
    <t xml:space="preserve"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</t>
  </si>
  <si>
    <t>0210075540</t>
  </si>
  <si>
    <t xml:space="preserve"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</t>
  </si>
  <si>
    <t>0210075560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</si>
  <si>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</t>
  </si>
  <si>
    <t>0210075640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</si>
  <si>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</t>
  </si>
  <si>
    <t>0210074090</t>
  </si>
  <si>
    <t xml:space="preserve">Обеспечение деятельности (оказание услуг) подведомственных учреждений </t>
  </si>
  <si>
    <t>4210099000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</si>
  <si>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</si>
  <si>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>0210075660</t>
  </si>
  <si>
    <t>0210082120</t>
  </si>
  <si>
    <t>350</t>
  </si>
  <si>
    <t>0210082140</t>
  </si>
  <si>
    <t>Оказание организационно - просветитьельских услуг населению, осуществение комплексной диагностики, разработка индивидуальных рекомендаций для родителей, педагогов по созданию специальных условий обучения, воспитания детей с ООП, ОВЗ, способствующие успешному развитию и социализации в обществе (800 человек в год)</t>
  </si>
  <si>
    <t xml:space="preserve"> Охват учащихся участием в олимпиадах, конкурсах различного уровня  составит 80% ежегодно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</si>
  <si>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образования, федеральному государственному образовательному стандарту начального общего образования обучающихся с ограниченными возможностями здоровья и федеральному государственному образовательному стандарту образования обучающихся с умственной отсталостью (интеллектуальными нарушениями)</t>
  </si>
  <si>
    <t xml:space="preserve"> </t>
  </si>
  <si>
    <t>02200R08200</t>
  </si>
  <si>
    <t>07 03</t>
  </si>
  <si>
    <t xml:space="preserve">  Обеспечить приобретение жилых помещений для предоставления по договору специализированного найма детям-сиротам, детям, оставшимся без попечения родителей, и лицам из их числа, в соответствии с Соглашением между министерством образования Красноярского края и администрацией города.  </t>
  </si>
  <si>
    <t xml:space="preserve">Учреждение дополнительного образования на 1000 учащихся </t>
  </si>
  <si>
    <t>129</t>
  </si>
  <si>
    <t>2020 год</t>
  </si>
  <si>
    <t>Руководитель Управления образования</t>
  </si>
  <si>
    <t>Г.Ф. Попова</t>
  </si>
  <si>
    <t xml:space="preserve">Руководитель Управления образования </t>
  </si>
  <si>
    <t xml:space="preserve">Школа на 1000 учащихся </t>
  </si>
  <si>
    <t>кб</t>
  </si>
  <si>
    <t>вн б</t>
  </si>
  <si>
    <t>мб</t>
  </si>
  <si>
    <t xml:space="preserve">Перечень объектов капитального строительства муниципальной собственности 
(за счет всех источников финансирования)
</t>
  </si>
  <si>
    <t>не надо печатать!!!</t>
  </si>
  <si>
    <t>Субвенция на оплату стоимости набора продуктов питания или готовых блюд и их транспортировки в лагерях с дневным пребыванием детей</t>
  </si>
  <si>
    <t>Субвенция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</t>
  </si>
  <si>
    <t>Субвенция на предоставление детям-сиротам и детям, оставшимся без попечения родителей, находящихся под опекой (попечительством), в том числе в приемных семьях, лицам из числа детей-сирот и детей, оставшихся без попечения родителей, путевок в загородные оздоровительные лагеря, расположенные на территории края, оплаты проезда к месту отдыха и обратно</t>
  </si>
  <si>
    <t>2.1.4</t>
  </si>
  <si>
    <t>Субвенция на предоставление опекунам (попечителям), приемным родителям детей-сирот и детей, оставшихся без попечения родителей, или лицам из числа детей-сирот и детей, оставшихся без попечения родителей, компенсации стоимости путевок в загородные оздоровительные лагеря, в санаторно-курортные организации (при наличии медицинских показаний), расположенные на территории края, проезда к месту лечения (отдыха) и обратно в случае самостоятельного приобретения ими путевок и оплаты проезда</t>
  </si>
  <si>
    <t>Субвенция на оплату компенсации затрат на обеспечение деятельности специалистов, реализующих переданные государственные полномочия</t>
  </si>
  <si>
    <t>0707</t>
  </si>
  <si>
    <t>0220076490</t>
  </si>
  <si>
    <t xml:space="preserve">Софинансирование оплаты стоимости набора продуктов питания или готовых блюд и их транспортировки в лагеря с дневным пребыванием детей </t>
  </si>
  <si>
    <t>02100S6490</t>
  </si>
  <si>
    <t>0210076490</t>
  </si>
  <si>
    <t>Л.М. Пестова</t>
  </si>
  <si>
    <t>2021 год</t>
  </si>
  <si>
    <t>0220080210</t>
  </si>
  <si>
    <t>1.1</t>
  </si>
  <si>
    <t>1.2</t>
  </si>
  <si>
    <t>1.2.4</t>
  </si>
  <si>
    <t>к.б.</t>
  </si>
  <si>
    <t>м.б.</t>
  </si>
  <si>
    <t>0709</t>
  </si>
  <si>
    <t>02100S5630</t>
  </si>
  <si>
    <t>Проведение работ в общеобразовательных учреждениях с целью приведения зданий и сооружений муниципальных общеобразовательных учреждений в соответствии стребованиям надзорных органов</t>
  </si>
  <si>
    <t>Субсидия (софинансирование) на развитие инфраструктуры общеобразовательных учреждений</t>
  </si>
  <si>
    <t>021E151690</t>
  </si>
  <si>
    <t>фб</t>
  </si>
  <si>
    <t>к+м+ф</t>
  </si>
  <si>
    <t xml:space="preserve">Приложение № 1 
к паспорту  муниципальной программы «Развитие общего образования и дополнительного  образования
детей города Сосновоборска»
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</si>
  <si>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</si>
  <si>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 xml:space="preserve">Цели, задачи, показатели </t>
  </si>
  <si>
    <t>Вес показателя результативности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</si>
  <si>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</si>
  <si>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</si>
  <si>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 xml:space="preserve">Обеспеченность детей дошкольного возраста местами в дошкольных образовательных учреждениях </t>
  </si>
  <si>
    <t>3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</si>
  <si>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</si>
  <si>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4</t>
  </si>
  <si>
    <t>Количество услуг психолого-педагогической, методической и консультативной помощи гражданам, имеющих детей</t>
  </si>
  <si>
    <t>ед.</t>
  </si>
  <si>
    <t>5</t>
  </si>
  <si>
    <t>Доля граждан, положительно оценивших качество услуг психолого-педагогической, методической и консультативной помощи от общего числа обратившихся за получением услуги</t>
  </si>
  <si>
    <t>Задача 1. Создание в системе общего и дополнительного образования детей равных возможностей для современного качественного образования, позитивной социализации детей, отдыха и оздоровления детей в летний период.</t>
  </si>
  <si>
    <t>Подпрограмма 1 «Развитие дошкольного, общего и дополнительного образования детей»</t>
  </si>
  <si>
    <t>Задача 1.1.Обеспечить доступность дошкольного образования, соответствующего единому стандарту качества дошкольного образования</t>
  </si>
  <si>
    <t>Отношение численности детей в возрасте 1,5–3лет, которым предоставлена возможность получать услуги дошкольного образования, к численности детей в возрасте от 1,5 до 3 лет, проживающих на территории города Сосновоборска (с учетом групп кратковременного пребывания)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</si>
  <si>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города Сосновоборска (с учетом групп кратковременного пребывания)</t>
  </si>
  <si>
    <t>Удельный вес воспитанников муниципальных образовательных организаций, реализующих программы дошкольного образования, обучающихся по программам, соответствующим требованиям стандартов дошкольного образования, в общей численности воспитанников муниципальных  образовательных организаций, реализующих программы дошкольного образования</t>
  </si>
  <si>
    <t>1.2.1</t>
  </si>
  <si>
    <t>Доля общеобразовательных учреждений, в которых действуют наблюдательные советы</t>
  </si>
  <si>
    <t>1.2.2.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</si>
  <si>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</si>
  <si>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1.2.3.</t>
  </si>
  <si>
    <t>Доля обучающихся в государственных муниципальных общеобразовательных организациях, занимающихся во вторую  смену, в общей численности обучающихся в муниципальных  общеобразовательных организаций</t>
  </si>
  <si>
    <t>1.2.4.</t>
  </si>
  <si>
    <t>Доля детей с ограниченными возможностями здоровья, обучающихся в общеобразовательных организациях, имеющих лицензию на ведение образовательной деятельности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</si>
  <si>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</si>
  <si>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1.2.6.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</si>
  <si>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от общей численности детей с ограниченными возможностями здоровья и детей-инвалидов школьного возраста</t>
  </si>
  <si>
    <t>1.3.1.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</si>
  <si>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</si>
  <si>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1.4.1.</t>
  </si>
  <si>
    <t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</t>
  </si>
  <si>
    <t>1.5.1.</t>
  </si>
  <si>
    <t>Доля оздоровленных детей школьного возраста</t>
  </si>
  <si>
    <t>Задача 2. Создание условий для эффективного управления отраслью</t>
  </si>
  <si>
    <t>Подпрограмма 2 «Обеспечение реализации муниципальной программы и прочие мероприятия в области образования»</t>
  </si>
  <si>
    <t>Задача 2.1. Организация деятельности Управления образования администрации города Сосновоборска, направленной на эффективное управление отраслью</t>
  </si>
  <si>
    <t>2.1.1.</t>
  </si>
  <si>
    <t>балл</t>
  </si>
  <si>
    <t>Финансовое управление администрации города Сосновоборска</t>
  </si>
  <si>
    <t>2.1.2.</t>
  </si>
  <si>
    <t xml:space="preserve">Соблюдение сроков предоставления годовой бюджетной отчетности </t>
  </si>
  <si>
    <t>2.1.3.</t>
  </si>
  <si>
    <t>Своевременность  утверждения муниципальных заданий  подведомственным Главному распорядителю учреждениям на текущий финансовый год и плановый период в срок, установленный п. 3 Порядка и условий формирования муниципального задания в отношении муниципальных учреждений города и  финансового обеспечения выполнения  муниципального задания, утвержденного постановлением администрации горда Сосновоборска  от 16.10.2015 N 1576</t>
  </si>
  <si>
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города Сосновоборска, осуществляющими функции и полномочия учредителя </t>
  </si>
  <si>
    <t>2.1.5.</t>
  </si>
  <si>
    <r>
      <t xml:space="preserve">Своевременность представления уточненного фрагмента реестра расходных обязательств Главного распорядителя </t>
    </r>
  </si>
  <si>
    <t xml:space="preserve">Цель:  Обеспечение высокого качества образования, соответствующего потребностям граждан и перспективным задачам развития экономики города Сосновоборска, отдых и оздоровление детей в летний период.  </t>
  </si>
  <si>
    <t xml:space="preserve">Приложение 2 
к паспорту муниципальной программы «Развитие общего образования и дополнительного  образования детей города Сосновоборска»
 </t>
  </si>
  <si>
    <t>Значение целевых показателей на долгосрочный период</t>
  </si>
  <si>
    <t>Цели, целевые показатели</t>
  </si>
  <si>
    <t>плановый период</t>
  </si>
  <si>
    <t>долгосрочный период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</si>
  <si>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</si>
  <si>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</si>
  <si>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</si>
  <si>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</si>
  <si>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</si>
  <si>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</si>
  <si>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</si>
  <si>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*</t>
  </si>
  <si>
    <t xml:space="preserve">Приложение  1 
к паспорту подпрограммы 1 «Развитие дошкольного, общего и дополнительного образования детей», реализуемой в рамках муниципальной программы «Развитие общего образования и дополнительного  образования детей города Сосновоборска»
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</si>
  <si>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детей, оздоровления детей в летний период</t>
  </si>
  <si>
    <t>1.2.</t>
  </si>
  <si>
    <t>1.3.</t>
  </si>
  <si>
    <t>2.2.</t>
  </si>
  <si>
    <t>2.3.</t>
  </si>
  <si>
    <t>Доля обучающихся в муниципальных общеобразовательных организациях, занимающихся во вторую  смену, в общей численности обучающихся в муниципальных  общеобразовательных организаций</t>
  </si>
  <si>
    <t>2.4.</t>
  </si>
  <si>
    <t>2.5.</t>
  </si>
  <si>
    <t>2.6.</t>
  </si>
  <si>
    <t>Доля детей с ограниченными возможностями здоровья и детей-инвалидов, получающих качественное общее образование с использованием современного оборудования, от общей численности детей с ограниченными возможностями здоровья и детей-инвалидов школьного возраста</t>
  </si>
  <si>
    <t>3.1.</t>
  </si>
  <si>
    <t>4.1.</t>
  </si>
  <si>
    <t>5.1.</t>
  </si>
  <si>
    <t xml:space="preserve">Приложение  1                                                                                                                                               к паспорту  подпрограммы 2 «Обеспечение реализации муниципальной программы и прочие мероприятия в области образования», реализуемой в рамках муниципальной программы «Развитие общего образования и дополнительного  образования детей города Сосновоборска»
</t>
  </si>
  <si>
    <t>Цель: создание условий для эффективного управления отраслью</t>
  </si>
  <si>
    <t>Задача 1. Организация деятельности Управления образования администрации города Сосновоборска, направленной на эффективное управление отраслью</t>
  </si>
  <si>
    <t>1.4.</t>
  </si>
  <si>
    <t>1.5.</t>
  </si>
  <si>
    <t xml:space="preserve">Приложение  2                                                                                                                                               к паспорту  подпрограммы 2 «Обеспечение реализации муниципальной программы и прочие мероприятия в области образования», реализуемой в рамках муниципальной программы «Развитие общего образования и дополнительного  образования детей города Сосновоборска»
</t>
  </si>
  <si>
    <t xml:space="preserve">Приложение  2 
к паспорту подпрограммы 1 «Развитие дошкольного, общего и дополнительного образования детей», реализуемой в рамках муниципальной программы «Развитие общего образования и дополнительного  образования детей города Сосновоборска»
</t>
  </si>
  <si>
    <t xml:space="preserve">Приложение 2
к муниципальной программе «Развитие общего образования и дополнительного  образования детей города Сосновоборска»
</t>
  </si>
  <si>
    <t>Приложение  1 
к   муниципальной программе «Развитие общего образования и дополнительного  образования детей города Сосновоборска»</t>
  </si>
  <si>
    <t>откл</t>
  </si>
  <si>
    <t>1.1.4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</si>
  <si>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лет.</t>
  </si>
  <si>
    <t>2030 год</t>
  </si>
  <si>
    <t>Задача 1.4. Обеспечить развитие системы дополнительного образования детей</t>
  </si>
  <si>
    <t>Задача 1.5. Обеспечение функционирования системы персонифицированного финансирования дополнительного образования детей</t>
  </si>
  <si>
    <t>Задача 1.6. Содействовать выявлению и поддержке одаренных детей</t>
  </si>
  <si>
    <t>Задача 1.7. Обеспечить безопасный, качественный отдых и оздоровление детей в летний период</t>
  </si>
  <si>
    <t>1.6.1.</t>
  </si>
  <si>
    <t>1.7.1.</t>
  </si>
  <si>
    <t>Задача № 4. Обеспечить  развитие  системы дополнительного образования детей</t>
  </si>
  <si>
    <t>Задача № 5. Обеспечение функционирования системы персонифицированного финансирования дополнительного образования детей;</t>
  </si>
  <si>
    <t>Задача № 6. Содействовать выявлению и поддержке одаренных детей</t>
  </si>
  <si>
    <t>6.1.</t>
  </si>
  <si>
    <t>7.1.</t>
  </si>
  <si>
    <t xml:space="preserve">Задача № 7. Обеспечить безопасный, качественный отдых и оздоровление детей в летний период 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</si>
  <si>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
</t>
  </si>
  <si>
    <t>Задача № 3. Обеспечение бесплатным горячим питанием обучающихся по образовательным программа начального общего образования и категорий обучающихся имеющих право на данную меру поддержки</t>
  </si>
  <si>
    <t>Охват бесплатным горячим питанием обучающихся по образовательным программа начального общего образования и категорий обучающихся имеющих право на данную меру поддержки</t>
  </si>
  <si>
    <t>Задача 1.3. Обеспечение бесплатным горячим питанием обучающихся по образовательным программа начального общего образования и категорий обучающихся имеющих право на данную меру поддержки</t>
  </si>
  <si>
    <t>Задача № 4. Обеспечить развитие системы дополнительного образования детей</t>
  </si>
  <si>
    <t>1.4.2</t>
  </si>
  <si>
    <t>Итого по задаче 6</t>
  </si>
  <si>
    <t>1.3.1</t>
  </si>
  <si>
    <t>Итого по задаче 3</t>
  </si>
  <si>
    <t>1.6.1</t>
  </si>
  <si>
    <t>Задача 1.2.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образования, федеральному государственному образовательному стандарту начального общего образования обучающихся с ограниченными возможностями здоровья  и федеральному государственному образовательному стандарту образования обучающихся с умственной отсталостью (интеллектуальными нарушениями)</t>
  </si>
  <si>
    <t>Задача № 7. Обеспечить безопасный, качественный отдых и оздоровление детей в летний период</t>
  </si>
  <si>
    <t>Доп. КР</t>
  </si>
  <si>
    <t>.01</t>
  </si>
  <si>
    <t>Задача № 5. Обеспечение функционирования системы персонифицированного финансирования дополнительного образования детей</t>
  </si>
  <si>
    <t xml:space="preserve">Обеспечение функционирования модели персонифицированного финансирования дополнительного образования детей </t>
  </si>
  <si>
    <t>0210080650</t>
  </si>
  <si>
    <t>Итого по задаче 5</t>
  </si>
  <si>
    <t>1.3.2</t>
  </si>
  <si>
    <t>Субсидия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напитка</t>
  </si>
  <si>
    <t>10</t>
  </si>
  <si>
    <t>31</t>
  </si>
  <si>
    <t>36</t>
  </si>
  <si>
    <t>Доп.КР</t>
  </si>
  <si>
    <t>И.И. Кудряшова</t>
  </si>
  <si>
    <t>Итого по задаче 7</t>
  </si>
  <si>
    <t>1.7.1</t>
  </si>
  <si>
    <t>1.7.2.</t>
  </si>
  <si>
    <t>1.7.3</t>
  </si>
  <si>
    <t>1.7.4</t>
  </si>
  <si>
    <t>1.7.5</t>
  </si>
  <si>
    <t>851,852, 853,855</t>
  </si>
  <si>
    <t>.04</t>
  </si>
  <si>
    <t>Обеспечение деятельности (оказание услуг) подведомственных учреждений  за счет средств от приносящий доход деятельности</t>
  </si>
  <si>
    <t>851,852, 853, 855</t>
  </si>
  <si>
    <t xml:space="preserve">2024 год </t>
  </si>
  <si>
    <t>Субсидия на создание (обновление) материально-технической базы для реализации основных и дополнительных общеобразовательных программ естественнонаучной и технологической направленности в общеобразовательных организациях, расположенных в сельской местности и малых городах</t>
  </si>
  <si>
    <t>2031 год</t>
  </si>
  <si>
    <t xml:space="preserve">Прогноз сводных показателей муниципальных заданий </t>
  </si>
  <si>
    <t>Наименование услуги, показателя объема услуги (работы)</t>
  </si>
  <si>
    <t>Значение показателя объема услуги (работы)</t>
  </si>
  <si>
    <t>Расходы муниципального бюджета на оказание (выполнение) муниципальной  услуги (работы), тыс. руб.</t>
  </si>
  <si>
    <t>Наименование услуги и ее содержание: Предоставление общедоступного бесплатного дошкольного образования</t>
  </si>
  <si>
    <t>Наименование услуги и ее содержание: Предоставление общедоступного бесплатного начального общего, основного общего, среднего общего образования</t>
  </si>
  <si>
    <t>Наименование услуги и ее содержание: Предоставление дополнительного образования детей в учреждениях дополнительного образования детей</t>
  </si>
  <si>
    <t>Наименование услуги и ее содержание: Организация отдыха детей в каникулярное время</t>
  </si>
  <si>
    <t xml:space="preserve">Перечень объектов капитального строительства 
муниципальной собственности 
(за счет всех источников финансирования)
</t>
  </si>
  <si>
    <t>Объем капитальных вложений, тыс. рублей</t>
  </si>
  <si>
    <t xml:space="preserve"> -    </t>
  </si>
  <si>
    <t xml:space="preserve">Школа на 1200 учащихся </t>
  </si>
  <si>
    <t xml:space="preserve">Приложение 3
к  муниципальной программе «Развитие общего образования и дополнительного  образования
детей города Сосновоборска»
</t>
  </si>
  <si>
    <t>Подпрограмма 1. «Развитие дошкольного, общего и дополнительного образования  детей детей»</t>
  </si>
  <si>
    <t>Показатель объема услуги: Число обучающихся, человек</t>
  </si>
  <si>
    <t>Показатель объема услуги: Количество человеко-часов, человеко-часы</t>
  </si>
  <si>
    <t>Без взимания родительской платы за присмотр и уход в муниципальных дошкольных образовательных учреждениях (группах) будет содержаться: детей с туберкулезной интоксикацией 20 человек;  детей-инвалидов – 25 человека; детей-сирот и детей, оставшихся без попечения родителей - 25 человек</t>
  </si>
  <si>
    <t xml:space="preserve">Компенсацию части родительской платы получат 
161 человек </t>
  </si>
  <si>
    <t>Для 180 детей будет организован отдых и оздоровление в летний период в загородных лагерях ежегодно</t>
  </si>
  <si>
    <t>1.2.10</t>
  </si>
  <si>
    <t>Охват программами системы персонифицированного финансирования не менее 16,41%</t>
  </si>
  <si>
    <t>02100L3040</t>
  </si>
  <si>
    <t>2032 год</t>
  </si>
  <si>
    <t>2021 год (факт)</t>
  </si>
  <si>
    <t>2022 год (план)</t>
  </si>
  <si>
    <t xml:space="preserve">2025 год </t>
  </si>
  <si>
    <t>Удельный вес воспитанников муниципальных образовательных организаций, реализующих программы дошкольного образования, обучающихся в условиях, соответствующим требованиям стандартов дошкольного образования, в общей численности воспитанников муниципальных  образовательных организаций, реализующих программы дошкольного образования</t>
  </si>
  <si>
    <t>0220080610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</si>
  <si>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0"/>
        <rFont val="Times New Roman"/>
        <family val="1"/>
      </rPr>
      <t>(министерство образования и науки Красноярского края)</t>
    </r>
  </si>
  <si>
    <t>730 детей  
 получат питание в лагерях с дневным пребыванием детей ежегодно, в том числе 142 детям предоставляется питание без взимания платы</t>
  </si>
  <si>
    <t xml:space="preserve">1538 человек получат услуги дополнительного образования ежегодно в учреждениях дополнительного образования детей
</t>
  </si>
  <si>
    <r>
      <t xml:space="preserve">Отчетный финансовый год                      </t>
    </r>
    <r>
      <rPr>
        <b/>
        <sz val="10"/>
        <rFont val="Times New Roman"/>
        <family val="1"/>
      </rPr>
      <t>2021 год</t>
    </r>
  </si>
  <si>
    <r>
      <t xml:space="preserve">Текущий финансовый год                             </t>
    </r>
    <r>
      <rPr>
        <b/>
        <sz val="10"/>
        <rFont val="Times New Roman"/>
        <family val="1"/>
      </rPr>
      <t xml:space="preserve"> 2022 год</t>
    </r>
  </si>
  <si>
    <r>
      <t xml:space="preserve">Очередной финансовый год                                    </t>
    </r>
    <r>
      <rPr>
        <b/>
        <sz val="10"/>
        <rFont val="Times New Roman"/>
        <family val="1"/>
      </rPr>
      <t xml:space="preserve"> 2023 год</t>
    </r>
  </si>
  <si>
    <r>
      <t xml:space="preserve">Первый год планового периода                             </t>
    </r>
    <r>
      <rPr>
        <b/>
        <sz val="10"/>
        <rFont val="Times New Roman"/>
        <family val="1"/>
      </rPr>
      <t xml:space="preserve"> 2024 год</t>
    </r>
  </si>
  <si>
    <r>
      <t xml:space="preserve">Второй год планового периода                         </t>
    </r>
    <r>
      <rPr>
        <b/>
        <sz val="10"/>
        <rFont val="Times New Roman"/>
        <family val="1"/>
      </rPr>
      <t xml:space="preserve"> 2025 год</t>
    </r>
  </si>
  <si>
    <r>
      <t xml:space="preserve">Отчетный финансовый год           </t>
    </r>
    <r>
      <rPr>
        <b/>
        <sz val="10"/>
        <rFont val="Times New Roman"/>
        <family val="1"/>
      </rPr>
      <t>2021 год</t>
    </r>
  </si>
  <si>
    <r>
      <t xml:space="preserve">Текущий финансовый год                              </t>
    </r>
    <r>
      <rPr>
        <b/>
        <sz val="10"/>
        <rFont val="Times New Roman"/>
        <family val="1"/>
      </rPr>
      <t>2022 год</t>
    </r>
  </si>
  <si>
    <r>
      <t xml:space="preserve">Второй год планового периода                          </t>
    </r>
    <r>
      <rPr>
        <b/>
        <sz val="10"/>
        <rFont val="Times New Roman"/>
        <family val="1"/>
      </rPr>
      <t>2025 год</t>
    </r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</si>
  <si>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0"/>
        <rFont val="Times New Roman"/>
        <family val="1"/>
      </rPr>
      <t>(министерство образования Красноярского края)</t>
    </r>
  </si>
  <si>
    <t>Субсидия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</t>
  </si>
  <si>
    <t>02100S5980</t>
  </si>
  <si>
    <t>Мероприятия по созданию и функционрованию  центра образования цифрового и гуманитарного профилей "Точка роста"</t>
  </si>
  <si>
    <t>Субсидии на проведение мероприятий, направленных на обеспечение безопасного участия детей в дорожном движении</t>
  </si>
  <si>
    <t>021R373980</t>
  </si>
  <si>
    <t xml:space="preserve">Приобретение   световозвращающих приспособлений для  690 учащихся первого класса </t>
  </si>
  <si>
    <t>Мероприятия на подготовку общеобразовательных учреждений города к новому учебному году по устранению предписаний надзорных органов</t>
  </si>
  <si>
    <t>0210082180</t>
  </si>
  <si>
    <t>Мероприятия на подготовку к новому учебному году по устранению предписаний надзорных органов.</t>
  </si>
  <si>
    <t>1.1.8</t>
  </si>
  <si>
    <t>Субсидия на проведение мероприятий, направленных на обеспечение безопасного участия детей в дорожном движении</t>
  </si>
  <si>
    <t xml:space="preserve"> Приобретение оборудования, позволяющего в игровой форме формировать навыки безопасного поведения на дороге </t>
  </si>
  <si>
    <t xml:space="preserve">2564 детей будут получать услуги дошкольного образования. </t>
  </si>
  <si>
    <t>5743 учащихся будут получать услуги общего образования в условиях, соответствующих современным требованиям обучения, из них для 322 учащихся с ограниченными возможностями здоровья будут созданы условия для получения без дискриминации качественного образования, коррекции нарушений развития и социальной адаптации, в том числе посредством организации инклюзивного образования. Организация проведения государственной итоговой аттестации по образовательным программам основного общего и среднего общего образования в установленные сроки и в формах, соответствующих уровням и особенностям реализуемых образовательных программ, а также в условиях, соответствующих состоянию здоровья выпускников, определяемых на основе заключений психолого-медико-педагогической комиссии</t>
  </si>
  <si>
    <t xml:space="preserve">Ежегодно 939 учащихся общеобразовательных учреждений будут получать бесплатное горячие питание, в том числе 365 учащихся с ограниченными возможностями здоровья получат бесплатное двухразовое питание и 36 учащихся с ограниченными возможностями здоровья, осваивающие основные общеобразовательные программы по состоянию здоровья на дому, получат денежную компенсацию в замен бесплатного двухразового питания
</t>
  </si>
  <si>
    <t>2387 учащихся (без детей ОВЗ) 1- 4 классов общеобразовательных учреждений будут получать бесплатное горячие питание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</si>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</sst>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#,##0.00_ ;\-#,##0.00\ "/>
    <numFmt numFmtId="184" formatCode="#,##0.00_р_.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000_р_._-;\-* #,##0.0000_р_._-;_-* &quot;-&quot;??_р_._-;_-@_-"/>
    <numFmt numFmtId="191" formatCode="_-* #,##0_р_._-;\-* #,##0_р_._-;_-* &quot;-&quot;??_р_._-;_-@_-"/>
    <numFmt numFmtId="192" formatCode="#,##0.000"/>
    <numFmt numFmtId="193" formatCode="_-* #,##0.000_р_._-;\-* #,##0.000_р_._-;_-* &quot;-&quot;???_р_._-;_-@_-"/>
    <numFmt numFmtId="194" formatCode="_-* #,##0.0000_р_._-;\-* #,##0.0000_р_._-;_-* &quot;-&quot;????_р_._-;_-@_-"/>
    <numFmt numFmtId="195" formatCode="_-* #,##0.000_р_._-;\-* #,##0.000_р_._-;_-* &quot;-&quot;????_р_._-;_-@_-"/>
    <numFmt numFmtId="196" formatCode="_-* #,##0.00_р_._-;\-* #,##0.00_р_._-;_-* &quot;-&quot;????_р_._-;_-@_-"/>
    <numFmt numFmtId="197" formatCode="_-* #,##0.00_р_._-;\-* #,##0.00_р_._-;_-* &quot;-&quot;?_р_._-;_-@_-"/>
    <numFmt numFmtId="198" formatCode="000000"/>
    <numFmt numFmtId="199" formatCode="0.0;[Red]0.0"/>
    <numFmt numFmtId="200" formatCode="0.00;[Red]0.00"/>
    <numFmt numFmtId="201" formatCode="0.0%"/>
    <numFmt numFmtId="202" formatCode="[$-FC19]d\ mmmm\ yyyy\ &quot;г.&quot;"/>
    <numFmt numFmtId="203" formatCode="0.0E+00"/>
    <numFmt numFmtId="204" formatCode="#,##0.0_ ;\-#,##0.0\ "/>
    <numFmt numFmtId="205" formatCode="_-* #,##0.000_р_._-;\-* #,##0.000_р_._-;_-* &quot;-&quot;?_р_._-;_-@_-"/>
    <numFmt numFmtId="206" formatCode="_-* #,##0.0000_р_._-;\-* #,##0.0000_р_._-;_-* &quot;-&quot;?_р_._-;_-@_-"/>
    <numFmt numFmtId="207" formatCode="_-* #,##0.00000_р_._-;\-* #,##0.00000_р_._-;_-* &quot;-&quot;?_р_._-;_-@_-"/>
    <numFmt numFmtId="208" formatCode="#,##0.0_р_."/>
    <numFmt numFmtId="209" formatCode="#,##0.0;[Red]#,##0.0"/>
    <numFmt numFmtId="210" formatCode="_-* #,##0.0&quot;р.&quot;_-;\-* #,##0.0&quot;р.&quot;_-;_-* &quot;-&quot;?&quot;р.&quot;_-;_-@_-"/>
    <numFmt numFmtId="211" formatCode="#,##0_ ;\-#,##0\ "/>
    <numFmt numFmtId="212" formatCode="_-* #,##0.0\ _₽_-;\-* #,##0.0\ _₽_-;_-* &quot;-&quot;?\ _₽_-;_-@_-"/>
    <numFmt numFmtId="213" formatCode="?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.5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30"/>
      <name val="Arial Cyr"/>
      <family val="0"/>
    </font>
    <font>
      <sz val="13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0"/>
      <color indexed="30"/>
      <name val="Arial Cyr"/>
      <family val="0"/>
    </font>
    <font>
      <sz val="10"/>
      <color indexed="10"/>
      <name val="Arial Cyr"/>
      <family val="0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10"/>
      <color rgb="FF0070C0"/>
      <name val="Arial Cyr"/>
      <family val="0"/>
    </font>
    <font>
      <sz val="12"/>
      <color rgb="FF0070C0"/>
      <name val="Arial Cyr"/>
      <family val="0"/>
    </font>
    <font>
      <sz val="10"/>
      <color rgb="FFFF0000"/>
      <name val="Arial Cyr"/>
      <family val="0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0" xfId="56" applyFont="1" applyFill="1">
      <alignment/>
      <protection/>
    </xf>
    <xf numFmtId="176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76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6" fontId="5" fillId="0" borderId="10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6" fontId="4" fillId="0" borderId="0" xfId="56" applyNumberFormat="1" applyFont="1" applyFill="1" applyBorder="1" applyAlignment="1">
      <alignment horizontal="center" vertical="center" wrapText="1"/>
      <protection/>
    </xf>
    <xf numFmtId="176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76" fontId="6" fillId="0" borderId="10" xfId="5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0" xfId="56" applyFont="1" applyFill="1">
      <alignment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176" fontId="5" fillId="0" borderId="0" xfId="67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56" applyFont="1" applyFill="1" applyAlignment="1">
      <alignment vertical="top" wrapText="1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53" applyFont="1" applyFill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vertical="top" wrapText="1"/>
    </xf>
    <xf numFmtId="176" fontId="6" fillId="0" borderId="10" xfId="56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right" vertical="center"/>
      <protection/>
    </xf>
    <xf numFmtId="171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6" fontId="6" fillId="0" borderId="10" xfId="56" applyNumberFormat="1" applyFont="1" applyFill="1" applyBorder="1" applyAlignment="1">
      <alignment vertical="center" wrapText="1"/>
      <protection/>
    </xf>
    <xf numFmtId="0" fontId="4" fillId="0" borderId="16" xfId="57" applyFont="1" applyFill="1" applyBorder="1" applyAlignment="1">
      <alignment horizontal="left" vertical="center"/>
      <protection/>
    </xf>
    <xf numFmtId="0" fontId="62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2" fontId="8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49" fontId="12" fillId="0" borderId="0" xfId="53" applyNumberFormat="1" applyFont="1" applyFill="1" applyAlignment="1">
      <alignment horizontal="center" vertical="center"/>
      <protection/>
    </xf>
    <xf numFmtId="0" fontId="12" fillId="0" borderId="0" xfId="53" applyFont="1" applyFill="1" applyAlignment="1">
      <alignment wrapText="1"/>
      <protection/>
    </xf>
    <xf numFmtId="0" fontId="12" fillId="0" borderId="0" xfId="53" applyFont="1" applyFill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2" fillId="0" borderId="10" xfId="0" applyNumberFormat="1" applyFont="1" applyBorder="1" applyAlignment="1">
      <alignment vertical="center" wrapText="1"/>
    </xf>
    <xf numFmtId="0" fontId="15" fillId="0" borderId="0" xfId="0" applyFont="1" applyFill="1" applyAlignment="1">
      <alignment/>
    </xf>
    <xf numFmtId="212" fontId="15" fillId="0" borderId="0" xfId="0" applyNumberFormat="1" applyFont="1" applyFill="1" applyAlignment="1">
      <alignment/>
    </xf>
    <xf numFmtId="212" fontId="19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212" fontId="20" fillId="0" borderId="0" xfId="0" applyNumberFormat="1" applyFont="1" applyFill="1" applyAlignment="1">
      <alignment/>
    </xf>
    <xf numFmtId="212" fontId="20" fillId="13" borderId="0" xfId="0" applyNumberFormat="1" applyFont="1" applyFill="1" applyAlignment="1">
      <alignment/>
    </xf>
    <xf numFmtId="212" fontId="0" fillId="0" borderId="0" xfId="0" applyNumberFormat="1" applyFont="1" applyFill="1" applyAlignment="1">
      <alignment/>
    </xf>
    <xf numFmtId="49" fontId="5" fillId="0" borderId="17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64" fillId="0" borderId="0" xfId="56" applyFont="1" applyFill="1">
      <alignment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left"/>
      <protection/>
    </xf>
    <xf numFmtId="0" fontId="65" fillId="0" borderId="0" xfId="0" applyFont="1" applyAlignment="1">
      <alignment/>
    </xf>
    <xf numFmtId="0" fontId="66" fillId="0" borderId="13" xfId="0" applyFont="1" applyFill="1" applyBorder="1" applyAlignment="1">
      <alignment horizontal="center" vertical="center" wrapText="1"/>
    </xf>
    <xf numFmtId="0" fontId="66" fillId="0" borderId="10" xfId="56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211" fontId="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204" fontId="4" fillId="0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204" fontId="4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211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176" fontId="8" fillId="0" borderId="10" xfId="67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 inden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 indent="2"/>
    </xf>
    <xf numFmtId="0" fontId="67" fillId="0" borderId="0" xfId="0" applyFont="1" applyBorder="1" applyAlignment="1">
      <alignment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33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" fontId="12" fillId="0" borderId="10" xfId="0" applyNumberFormat="1" applyFont="1" applyFill="1" applyBorder="1" applyAlignment="1">
      <alignment horizontal="center" vertical="center"/>
    </xf>
    <xf numFmtId="171" fontId="12" fillId="0" borderId="10" xfId="67" applyFont="1" applyFill="1" applyBorder="1" applyAlignment="1">
      <alignment horizontal="center" vertical="center" wrapText="1"/>
    </xf>
    <xf numFmtId="2" fontId="12" fillId="0" borderId="10" xfId="62" applyNumberFormat="1" applyFont="1" applyFill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1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indent="1"/>
    </xf>
    <xf numFmtId="2" fontId="12" fillId="0" borderId="10" xfId="53" applyNumberFormat="1" applyFont="1" applyFill="1" applyBorder="1" applyAlignment="1">
      <alignment horizontal="center" vertical="center" wrapText="1"/>
      <protection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6" xfId="53" applyNumberFormat="1" applyFont="1" applyFill="1" applyBorder="1" applyAlignment="1">
      <alignment horizontal="center" vertical="center" wrapText="1"/>
      <protection/>
    </xf>
    <xf numFmtId="181" fontId="12" fillId="0" borderId="10" xfId="53" applyNumberFormat="1" applyFont="1" applyFill="1" applyBorder="1" applyAlignment="1">
      <alignment horizontal="center" vertical="center" wrapText="1"/>
      <protection/>
    </xf>
    <xf numFmtId="181" fontId="12" fillId="0" borderId="10" xfId="0" applyNumberFormat="1" applyFont="1" applyFill="1" applyBorder="1" applyAlignment="1">
      <alignment horizontal="center" vertical="center" wrapText="1"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53" applyNumberFormat="1" applyFont="1" applyFill="1" applyBorder="1" applyAlignment="1">
      <alignment horizontal="center" vertical="center" wrapText="1"/>
      <protection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NumberFormat="1" applyFont="1" applyFill="1" applyBorder="1" applyAlignment="1">
      <alignment horizontal="center" vertical="center"/>
      <protection/>
    </xf>
    <xf numFmtId="181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 indent="1"/>
      <protection/>
    </xf>
    <xf numFmtId="171" fontId="12" fillId="0" borderId="10" xfId="67" applyFont="1" applyFill="1" applyBorder="1" applyAlignment="1">
      <alignment vertical="center" wrapText="1"/>
    </xf>
    <xf numFmtId="2" fontId="12" fillId="0" borderId="10" xfId="67" applyNumberFormat="1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4" fillId="0" borderId="0" xfId="56" applyFont="1" applyFill="1" applyAlignment="1">
      <alignment horizontal="left" vertical="top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2" fillId="0" borderId="16" xfId="53" applyNumberFormat="1" applyFont="1" applyFill="1" applyBorder="1" applyAlignment="1">
      <alignment horizontal="left" vertical="center" wrapText="1"/>
      <protection/>
    </xf>
    <xf numFmtId="49" fontId="12" fillId="0" borderId="14" xfId="53" applyNumberFormat="1" applyFont="1" applyFill="1" applyBorder="1" applyAlignment="1">
      <alignment horizontal="left" vertical="center" wrapText="1"/>
      <protection/>
    </xf>
    <xf numFmtId="49" fontId="12" fillId="0" borderId="15" xfId="53" applyNumberFormat="1" applyFont="1" applyFill="1" applyBorder="1" applyAlignment="1">
      <alignment horizontal="left" vertical="center" wrapText="1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0" fontId="12" fillId="0" borderId="14" xfId="53" applyFont="1" applyFill="1" applyBorder="1" applyAlignment="1">
      <alignment horizontal="left" vertical="center" wrapText="1"/>
      <protection/>
    </xf>
    <xf numFmtId="0" fontId="12" fillId="0" borderId="15" xfId="53" applyFont="1" applyFill="1" applyBorder="1" applyAlignment="1">
      <alignment horizontal="left" vertical="center" wrapText="1"/>
      <protection/>
    </xf>
    <xf numFmtId="49" fontId="12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right"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0" xfId="53" applyFont="1" applyFill="1" applyAlignment="1">
      <alignment horizontal="left" vertical="top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12" fillId="0" borderId="1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16" fontId="21" fillId="0" borderId="16" xfId="0" applyNumberFormat="1" applyFont="1" applyBorder="1" applyAlignment="1">
      <alignment horizontal="left" vertical="center"/>
    </xf>
    <xf numFmtId="16" fontId="21" fillId="0" borderId="14" xfId="0" applyNumberFormat="1" applyFont="1" applyBorder="1" applyAlignment="1">
      <alignment horizontal="left" vertical="center"/>
    </xf>
    <xf numFmtId="16" fontId="21" fillId="0" borderId="15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213" fontId="4" fillId="0" borderId="19" xfId="0" applyNumberFormat="1" applyFont="1" applyBorder="1" applyAlignment="1" applyProtection="1">
      <alignment horizontal="center" vertical="center" wrapText="1"/>
      <protection/>
    </xf>
    <xf numFmtId="213" fontId="4" fillId="0" borderId="12" xfId="0" applyNumberFormat="1" applyFont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14" xfId="0" applyFont="1" applyFill="1" applyBorder="1" applyAlignment="1">
      <alignment horizontal="left" vertical="center" wrapText="1"/>
    </xf>
    <xf numFmtId="0" fontId="9" fillId="10" borderId="15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9" fillId="16" borderId="1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9" fillId="10" borderId="10" xfId="0" applyFont="1" applyFill="1" applyBorder="1" applyAlignment="1">
      <alignment horizontal="left" vertical="center"/>
    </xf>
    <xf numFmtId="0" fontId="9" fillId="10" borderId="16" xfId="0" applyFont="1" applyFill="1" applyBorder="1" applyAlignment="1">
      <alignment horizontal="left" vertical="center"/>
    </xf>
    <xf numFmtId="0" fontId="9" fillId="10" borderId="14" xfId="0" applyFont="1" applyFill="1" applyBorder="1" applyAlignment="1">
      <alignment horizontal="left" vertical="center"/>
    </xf>
    <xf numFmtId="0" fontId="9" fillId="10" borderId="15" xfId="0" applyFont="1" applyFill="1" applyBorder="1" applyAlignment="1">
      <alignment horizontal="left" vertical="center"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5" xfId="0" applyNumberFormat="1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-server\&#1087;&#1072;&#1087;&#1082;&#1072;%20&#1086;&#1073;&#1084;&#1077;&#1085;&#1072;\&#1057;&#1054;&#1042;&#1052;&#1045;&#1057;&#1058;&#1053;&#1067;&#1045;%20&#1044;&#1054;&#1050;&#1059;&#1052;&#1045;&#1053;&#1058;&#1067;\&#1052;&#1059;&#1053;&#1048;&#1062;&#1048;&#1055;&#1040;&#1051;&#1068;&#1053;&#1067;&#1045;%20&#1055;&#1056;&#1054;&#1043;&#1056;&#1040;&#1052;&#1052;&#1067;\&#1052;&#1059;&#1053;&#1048;&#1062;&#1048;&#1055;&#1040;&#1051;&#1068;&#1053;&#1067;&#1045;%20&#1055;&#1056;&#1054;&#1043;&#1056;&#1040;&#1052;&#1052;&#1067;%20&#1055;&#1054;%20&#1043;&#1054;&#1044;&#1040;&#1052;\&#1053;&#1040;%202022-2024\&#1048;&#1047;&#1052;&#1045;&#1053;&#1045;&#1053;&#1048;&#1071;%20&#1085;&#1072;%2022.08.2022%20&#1075;\&#1087;&#1088;&#1080;&#1083;&#1086;&#1078;&#1077;&#1085;&#1080;&#1103;%20&#1082;%20&#1055;&#1088;&#1086;&#1075;&#1088;&#1072;&#1084;&#1084;&#1077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ИП "/>
      <sheetName val="Показатели"/>
      <sheetName val="Долгосрочные показатели"/>
      <sheetName val="КАИП"/>
      <sheetName val="Распределение расходов"/>
      <sheetName val="НИД"/>
      <sheetName val="Ресурсное обеспечение"/>
      <sheetName val="Мун.задания"/>
      <sheetName val="Показатели подпрограммы 1"/>
      <sheetName val="Мероприятия подпрограммы_1"/>
      <sheetName val="Показатели подпрограммы 2"/>
      <sheetName val="Мероприятия подпрограммы 2"/>
      <sheetName val="Показатели подпрограммы2"/>
      <sheetName val="Мероприятия подпрограммы_2"/>
      <sheetName val="Лист1"/>
      <sheetName val="Лист2"/>
    </sheetNames>
    <sheetDataSet>
      <sheetData sheetId="13">
        <row r="25">
          <cell r="A25" t="str">
            <v>Руководитель Управления образования</v>
          </cell>
          <cell r="G25" t="str">
            <v>И.И. Кудряшова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59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" sqref="F1:H1"/>
    </sheetView>
  </sheetViews>
  <sheetFormatPr defaultColWidth="9.125" defaultRowHeight="12.75"/>
  <cols>
    <col min="1" max="1" width="5.375" style="18" customWidth="1"/>
    <col min="2" max="2" width="53.875" style="18" customWidth="1"/>
    <col min="3" max="8" width="17.00390625" style="18" customWidth="1"/>
    <col min="9" max="16384" width="9.125" style="18" customWidth="1"/>
  </cols>
  <sheetData>
    <row r="1" spans="1:8" s="55" customFormat="1" ht="81.75" customHeight="1">
      <c r="A1" s="15"/>
      <c r="B1" s="15"/>
      <c r="C1" s="15"/>
      <c r="D1" s="64"/>
      <c r="E1" s="18"/>
      <c r="F1" s="233" t="s">
        <v>117</v>
      </c>
      <c r="G1" s="233"/>
      <c r="H1" s="233"/>
    </row>
    <row r="2" spans="1:8" s="55" customFormat="1" ht="52.5" customHeight="1">
      <c r="A2" s="234" t="s">
        <v>175</v>
      </c>
      <c r="B2" s="234"/>
      <c r="C2" s="234"/>
      <c r="D2" s="234"/>
      <c r="E2" s="234"/>
      <c r="F2" s="234"/>
      <c r="G2" s="234"/>
      <c r="H2" s="234"/>
    </row>
    <row r="3" spans="1:8" ht="26.25" customHeight="1">
      <c r="A3" s="235" t="s">
        <v>6</v>
      </c>
      <c r="B3" s="235" t="s">
        <v>18</v>
      </c>
      <c r="C3" s="236" t="s">
        <v>16</v>
      </c>
      <c r="D3" s="239"/>
      <c r="E3" s="239"/>
      <c r="F3" s="239"/>
      <c r="G3" s="239"/>
      <c r="H3" s="240"/>
    </row>
    <row r="4" spans="1:8" ht="45.75" customHeight="1">
      <c r="A4" s="235"/>
      <c r="B4" s="235"/>
      <c r="C4" s="237"/>
      <c r="D4" s="241">
        <v>2016</v>
      </c>
      <c r="E4" s="241">
        <v>2017</v>
      </c>
      <c r="F4" s="241">
        <v>2018</v>
      </c>
      <c r="G4" s="241">
        <v>2019</v>
      </c>
      <c r="H4" s="54" t="s">
        <v>64</v>
      </c>
    </row>
    <row r="5" spans="1:8" ht="20.25" customHeight="1">
      <c r="A5" s="235"/>
      <c r="B5" s="235"/>
      <c r="C5" s="238"/>
      <c r="D5" s="242"/>
      <c r="E5" s="242"/>
      <c r="F5" s="242"/>
      <c r="G5" s="242"/>
      <c r="H5" s="22">
        <v>2020</v>
      </c>
    </row>
    <row r="6" spans="1:8" ht="21" customHeight="1">
      <c r="A6" s="91" t="s">
        <v>15</v>
      </c>
      <c r="B6" s="56"/>
      <c r="C6" s="56"/>
      <c r="D6" s="56"/>
      <c r="E6" s="56"/>
      <c r="F6" s="56"/>
      <c r="G6" s="56"/>
      <c r="H6" s="57"/>
    </row>
    <row r="7" spans="1:8" ht="30.75">
      <c r="A7" s="23">
        <v>1</v>
      </c>
      <c r="B7" s="24" t="s">
        <v>165</v>
      </c>
      <c r="C7" s="25"/>
      <c r="D7" s="25"/>
      <c r="E7" s="25"/>
      <c r="F7" s="25"/>
      <c r="G7" s="25"/>
      <c r="H7" s="80">
        <v>1</v>
      </c>
    </row>
    <row r="8" spans="1:8" ht="15">
      <c r="A8" s="23"/>
      <c r="B8" s="26" t="s">
        <v>10</v>
      </c>
      <c r="C8" s="25"/>
      <c r="D8" s="25"/>
      <c r="E8" s="25"/>
      <c r="F8" s="25"/>
      <c r="G8" s="25"/>
      <c r="H8" s="51"/>
    </row>
    <row r="9" spans="1:8" ht="15.75" customHeight="1">
      <c r="A9" s="23"/>
      <c r="B9" s="26" t="s">
        <v>8</v>
      </c>
      <c r="C9" s="25"/>
      <c r="D9" s="25"/>
      <c r="E9" s="25"/>
      <c r="F9" s="25"/>
      <c r="G9" s="25"/>
      <c r="H9" s="51"/>
    </row>
    <row r="10" spans="1:8" ht="16.5" customHeight="1">
      <c r="A10" s="23"/>
      <c r="B10" s="26" t="s">
        <v>9</v>
      </c>
      <c r="C10" s="25"/>
      <c r="D10" s="25"/>
      <c r="E10" s="25"/>
      <c r="F10" s="25"/>
      <c r="G10" s="25"/>
      <c r="H10" s="51"/>
    </row>
    <row r="11" spans="2:8" ht="15">
      <c r="B11" s="26" t="s">
        <v>11</v>
      </c>
      <c r="C11" s="51"/>
      <c r="D11" s="51"/>
      <c r="E11" s="51"/>
      <c r="F11" s="51"/>
      <c r="G11" s="51"/>
      <c r="H11" s="51"/>
    </row>
    <row r="12" spans="1:8" ht="17.25" customHeight="1">
      <c r="A12" s="23"/>
      <c r="B12" s="26" t="s">
        <v>65</v>
      </c>
      <c r="C12" s="25"/>
      <c r="D12" s="25"/>
      <c r="E12" s="25"/>
      <c r="F12" s="25"/>
      <c r="G12" s="25"/>
      <c r="H12" s="51"/>
    </row>
    <row r="13" spans="1:8" ht="15">
      <c r="A13" s="23">
        <v>2</v>
      </c>
      <c r="B13" s="24" t="s">
        <v>171</v>
      </c>
      <c r="C13" s="25"/>
      <c r="D13" s="25"/>
      <c r="E13" s="25"/>
      <c r="F13" s="25"/>
      <c r="G13" s="25"/>
      <c r="H13" s="90">
        <v>1</v>
      </c>
    </row>
    <row r="14" spans="1:8" ht="15">
      <c r="A14" s="23"/>
      <c r="B14" s="26" t="s">
        <v>10</v>
      </c>
      <c r="C14" s="25"/>
      <c r="D14" s="25"/>
      <c r="E14" s="25"/>
      <c r="F14" s="25"/>
      <c r="G14" s="25"/>
      <c r="H14" s="51"/>
    </row>
    <row r="15" spans="1:8" ht="15">
      <c r="A15" s="23"/>
      <c r="B15" s="26" t="s">
        <v>8</v>
      </c>
      <c r="C15" s="25"/>
      <c r="D15" s="25"/>
      <c r="E15" s="25"/>
      <c r="F15" s="25"/>
      <c r="G15" s="25"/>
      <c r="H15" s="51"/>
    </row>
    <row r="16" spans="1:8" ht="15">
      <c r="A16" s="23"/>
      <c r="B16" s="26" t="s">
        <v>9</v>
      </c>
      <c r="C16" s="25"/>
      <c r="D16" s="25"/>
      <c r="E16" s="25"/>
      <c r="F16" s="25"/>
      <c r="G16" s="25"/>
      <c r="H16" s="51"/>
    </row>
    <row r="17" spans="1:8" ht="15">
      <c r="A17" s="23"/>
      <c r="B17" s="26" t="s">
        <v>11</v>
      </c>
      <c r="C17" s="25"/>
      <c r="D17" s="25"/>
      <c r="E17" s="25"/>
      <c r="F17" s="25"/>
      <c r="G17" s="25"/>
      <c r="H17" s="51"/>
    </row>
    <row r="18" spans="1:8" ht="15">
      <c r="A18" s="23"/>
      <c r="B18" s="26" t="s">
        <v>65</v>
      </c>
      <c r="C18" s="25"/>
      <c r="D18" s="25"/>
      <c r="E18" s="25"/>
      <c r="F18" s="25"/>
      <c r="G18" s="25"/>
      <c r="H18" s="51"/>
    </row>
    <row r="19" spans="1:8" ht="15">
      <c r="A19" s="23">
        <v>3</v>
      </c>
      <c r="B19" s="24" t="s">
        <v>119</v>
      </c>
      <c r="C19" s="25"/>
      <c r="D19" s="25"/>
      <c r="E19" s="25"/>
      <c r="G19" s="25"/>
      <c r="H19" s="51"/>
    </row>
    <row r="20" spans="1:8" ht="15">
      <c r="A20" s="23"/>
      <c r="B20" s="26" t="s">
        <v>10</v>
      </c>
      <c r="C20" s="25"/>
      <c r="D20" s="25"/>
      <c r="E20" s="25"/>
      <c r="F20" s="25"/>
      <c r="G20" s="25"/>
      <c r="H20" s="51"/>
    </row>
    <row r="21" spans="1:8" ht="15">
      <c r="A21" s="23"/>
      <c r="B21" s="26" t="s">
        <v>8</v>
      </c>
      <c r="C21" s="25"/>
      <c r="D21" s="25"/>
      <c r="E21" s="25"/>
      <c r="F21" s="25"/>
      <c r="G21" s="25"/>
      <c r="H21" s="51"/>
    </row>
    <row r="22" spans="1:8" ht="15">
      <c r="A22" s="23"/>
      <c r="B22" s="26" t="s">
        <v>9</v>
      </c>
      <c r="C22" s="25"/>
      <c r="D22" s="25"/>
      <c r="E22" s="25"/>
      <c r="F22" s="25"/>
      <c r="G22" s="25"/>
      <c r="H22" s="51"/>
    </row>
    <row r="23" spans="1:8" ht="15">
      <c r="A23" s="23"/>
      <c r="B23" s="26" t="s">
        <v>11</v>
      </c>
      <c r="C23" s="25"/>
      <c r="D23" s="25"/>
      <c r="E23" s="25"/>
      <c r="G23" s="25"/>
      <c r="H23" s="51"/>
    </row>
    <row r="24" spans="1:8" ht="15">
      <c r="A24" s="23"/>
      <c r="B24" s="26" t="s">
        <v>65</v>
      </c>
      <c r="C24" s="25"/>
      <c r="D24" s="25"/>
      <c r="E24" s="25"/>
      <c r="F24" s="25"/>
      <c r="G24" s="25"/>
      <c r="H24" s="51"/>
    </row>
    <row r="25" spans="1:8" s="29" customFormat="1" ht="27" customHeight="1">
      <c r="A25" s="27"/>
      <c r="B25" s="24" t="s">
        <v>11</v>
      </c>
      <c r="C25" s="28"/>
      <c r="D25" s="28"/>
      <c r="E25" s="28"/>
      <c r="F25" s="25"/>
      <c r="G25" s="28"/>
      <c r="H25" s="28"/>
    </row>
    <row r="26" spans="1:8" ht="28.5" customHeight="1">
      <c r="A26" s="23"/>
      <c r="B26" s="26" t="s">
        <v>65</v>
      </c>
      <c r="C26" s="25"/>
      <c r="D26" s="25"/>
      <c r="E26" s="25"/>
      <c r="F26" s="25"/>
      <c r="G26" s="25"/>
      <c r="H26" s="28"/>
    </row>
    <row r="27" spans="1:8" ht="14.25" customHeight="1">
      <c r="A27" s="23"/>
      <c r="B27" s="26" t="s">
        <v>13</v>
      </c>
      <c r="C27" s="25"/>
      <c r="D27" s="25"/>
      <c r="E27" s="25"/>
      <c r="F27" s="25"/>
      <c r="G27" s="25"/>
      <c r="H27" s="25"/>
    </row>
    <row r="28" spans="1:8" ht="15" customHeight="1">
      <c r="A28" s="23"/>
      <c r="B28" s="26" t="s">
        <v>10</v>
      </c>
      <c r="C28" s="25"/>
      <c r="D28" s="25"/>
      <c r="E28" s="25"/>
      <c r="F28" s="25"/>
      <c r="G28" s="25"/>
      <c r="H28" s="25"/>
    </row>
    <row r="29" spans="1:8" ht="15.75" customHeight="1">
      <c r="A29" s="23"/>
      <c r="B29" s="26" t="s">
        <v>8</v>
      </c>
      <c r="C29" s="25"/>
      <c r="D29" s="25"/>
      <c r="E29" s="25"/>
      <c r="F29" s="25"/>
      <c r="G29" s="25"/>
      <c r="H29" s="51"/>
    </row>
    <row r="30" spans="1:8" ht="14.25" customHeight="1">
      <c r="A30" s="23"/>
      <c r="B30" s="26" t="s">
        <v>9</v>
      </c>
      <c r="C30" s="25"/>
      <c r="D30" s="25"/>
      <c r="E30" s="25"/>
      <c r="F30" s="25"/>
      <c r="G30" s="25"/>
      <c r="H30" s="51"/>
    </row>
    <row r="31" spans="1:7" ht="14.25" customHeight="1" hidden="1">
      <c r="A31" s="30"/>
      <c r="B31" s="31" t="s">
        <v>11</v>
      </c>
      <c r="C31" s="65"/>
      <c r="D31" s="32"/>
      <c r="E31" s="32"/>
      <c r="F31" s="32"/>
      <c r="G31" s="33"/>
    </row>
    <row r="32" spans="1:7" ht="14.25" customHeight="1" hidden="1">
      <c r="A32" s="30"/>
      <c r="B32" s="31" t="s">
        <v>65</v>
      </c>
      <c r="C32" s="65"/>
      <c r="D32" s="32"/>
      <c r="E32" s="32"/>
      <c r="F32" s="32"/>
      <c r="G32" s="33"/>
    </row>
    <row r="33" spans="1:8" ht="49.5" customHeight="1">
      <c r="A33" s="82" t="s">
        <v>170</v>
      </c>
      <c r="B33" s="81"/>
      <c r="D33" s="19"/>
      <c r="G33" s="83" t="s">
        <v>188</v>
      </c>
      <c r="H33" s="58"/>
    </row>
    <row r="34" spans="1:3" ht="15">
      <c r="A34" s="34"/>
      <c r="B34" s="14"/>
      <c r="C34" s="15"/>
    </row>
    <row r="35" spans="1:3" ht="15">
      <c r="A35" s="15"/>
      <c r="B35" s="14"/>
      <c r="C35" s="15"/>
    </row>
    <row r="36" spans="2:3" ht="15">
      <c r="B36" s="14"/>
      <c r="C36" s="15"/>
    </row>
    <row r="37" spans="1:3" ht="15">
      <c r="A37" s="15"/>
      <c r="B37" s="14"/>
      <c r="C37" s="15"/>
    </row>
    <row r="38" ht="15">
      <c r="B38" s="14"/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</sheetData>
  <sheetProtection/>
  <autoFilter ref="A5:H5"/>
  <mergeCells count="10">
    <mergeCell ref="F1:H1"/>
    <mergeCell ref="A2:H2"/>
    <mergeCell ref="A3:A5"/>
    <mergeCell ref="B3:B5"/>
    <mergeCell ref="C3:C5"/>
    <mergeCell ref="D3:H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horizontalDpi="600" verticalDpi="600" orientation="landscape" paperSize="9" scale="64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O85"/>
  <sheetViews>
    <sheetView view="pageBreakPreview" zoomScale="70" zoomScaleSheetLayoutView="70" zoomScalePageLayoutView="0" workbookViewId="0" topLeftCell="A1">
      <selection activeCell="B10" sqref="B10:B11"/>
    </sheetView>
  </sheetViews>
  <sheetFormatPr defaultColWidth="9.125" defaultRowHeight="12.75"/>
  <cols>
    <col min="1" max="1" width="9.125" style="85" customWidth="1"/>
    <col min="2" max="2" width="42.50390625" style="86" customWidth="1"/>
    <col min="3" max="3" width="19.00390625" style="87" customWidth="1"/>
    <col min="4" max="5" width="9.125" style="85" customWidth="1"/>
    <col min="6" max="6" width="14.125" style="85" customWidth="1"/>
    <col min="7" max="7" width="10.625" style="85" customWidth="1"/>
    <col min="8" max="8" width="9.125" style="85" customWidth="1"/>
    <col min="9" max="9" width="17.875" style="76" customWidth="1"/>
    <col min="10" max="10" width="16.625" style="85" customWidth="1"/>
    <col min="11" max="11" width="17.625" style="85" customWidth="1"/>
    <col min="12" max="12" width="19.50390625" style="85" customWidth="1"/>
    <col min="13" max="13" width="33.875" style="85" customWidth="1"/>
    <col min="14" max="16384" width="9.125" style="85" customWidth="1"/>
  </cols>
  <sheetData>
    <row r="1" spans="1:13" ht="87.75" customHeight="1">
      <c r="A1" s="2"/>
      <c r="B1" s="84"/>
      <c r="C1" s="4"/>
      <c r="D1" s="4"/>
      <c r="E1" s="4"/>
      <c r="F1" s="4"/>
      <c r="K1" s="318" t="s">
        <v>287</v>
      </c>
      <c r="L1" s="318"/>
      <c r="M1" s="318"/>
    </row>
    <row r="2" spans="1:13" ht="24" customHeight="1">
      <c r="A2" s="319" t="s">
        <v>48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125"/>
      <c r="M2" s="125"/>
    </row>
    <row r="3" spans="1:13" ht="63" customHeight="1">
      <c r="A3" s="284" t="s">
        <v>6</v>
      </c>
      <c r="B3" s="317" t="s">
        <v>14</v>
      </c>
      <c r="C3" s="284" t="s">
        <v>38</v>
      </c>
      <c r="D3" s="298" t="s">
        <v>37</v>
      </c>
      <c r="E3" s="299"/>
      <c r="F3" s="299"/>
      <c r="G3" s="299"/>
      <c r="H3" s="300"/>
      <c r="I3" s="284" t="s">
        <v>42</v>
      </c>
      <c r="J3" s="284"/>
      <c r="K3" s="284"/>
      <c r="L3" s="284"/>
      <c r="M3" s="8" t="s">
        <v>59</v>
      </c>
    </row>
    <row r="4" spans="1:13" ht="15">
      <c r="A4" s="284"/>
      <c r="B4" s="317"/>
      <c r="C4" s="284"/>
      <c r="D4" s="8" t="s">
        <v>38</v>
      </c>
      <c r="E4" s="8" t="s">
        <v>39</v>
      </c>
      <c r="F4" s="8" t="s">
        <v>40</v>
      </c>
      <c r="G4" s="8" t="s">
        <v>41</v>
      </c>
      <c r="H4" s="8" t="s">
        <v>318</v>
      </c>
      <c r="I4" s="8" t="s">
        <v>259</v>
      </c>
      <c r="J4" s="8" t="s">
        <v>260</v>
      </c>
      <c r="K4" s="8" t="s">
        <v>261</v>
      </c>
      <c r="L4" s="8" t="s">
        <v>43</v>
      </c>
      <c r="M4" s="8"/>
    </row>
    <row r="5" spans="1:13" ht="28.5" customHeight="1">
      <c r="A5" s="289" t="s">
        <v>61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</row>
    <row r="6" spans="1:13" ht="28.5" customHeight="1">
      <c r="A6" s="327" t="s">
        <v>72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</row>
    <row r="7" spans="1:13" ht="112.5" customHeight="1">
      <c r="A7" s="320" t="s">
        <v>76</v>
      </c>
      <c r="B7" s="241" t="s">
        <v>400</v>
      </c>
      <c r="C7" s="241" t="s">
        <v>82</v>
      </c>
      <c r="D7" s="323" t="s">
        <v>136</v>
      </c>
      <c r="E7" s="8" t="s">
        <v>53</v>
      </c>
      <c r="F7" s="141" t="s">
        <v>139</v>
      </c>
      <c r="G7" s="8">
        <v>621</v>
      </c>
      <c r="H7" s="8">
        <v>30</v>
      </c>
      <c r="I7" s="148">
        <f>219234.6-12412.9-1339</f>
        <v>205482.7</v>
      </c>
      <c r="J7" s="148">
        <v>205482.7</v>
      </c>
      <c r="K7" s="148">
        <v>205482.7</v>
      </c>
      <c r="L7" s="148">
        <f>SUM(I7:K7)</f>
        <v>616448.1</v>
      </c>
      <c r="M7" s="241" t="s">
        <v>396</v>
      </c>
    </row>
    <row r="8" spans="1:13" ht="123" customHeight="1">
      <c r="A8" s="321"/>
      <c r="B8" s="288"/>
      <c r="C8" s="288"/>
      <c r="D8" s="328"/>
      <c r="E8" s="8" t="s">
        <v>53</v>
      </c>
      <c r="F8" s="141" t="s">
        <v>139</v>
      </c>
      <c r="G8" s="8">
        <v>622</v>
      </c>
      <c r="H8" s="8">
        <v>30</v>
      </c>
      <c r="I8" s="148">
        <v>1339</v>
      </c>
      <c r="J8" s="148">
        <v>1339</v>
      </c>
      <c r="K8" s="148">
        <v>1339</v>
      </c>
      <c r="L8" s="148">
        <f>SUM(I8:K8)</f>
        <v>4017</v>
      </c>
      <c r="M8" s="288"/>
    </row>
    <row r="9" spans="1:13" ht="180.75" customHeight="1">
      <c r="A9" s="322"/>
      <c r="B9" s="242"/>
      <c r="C9" s="242"/>
      <c r="D9" s="324"/>
      <c r="E9" s="136" t="s">
        <v>53</v>
      </c>
      <c r="F9" s="141" t="s">
        <v>139</v>
      </c>
      <c r="G9" s="8">
        <v>870</v>
      </c>
      <c r="H9" s="8">
        <v>10</v>
      </c>
      <c r="I9" s="148">
        <v>12412.9</v>
      </c>
      <c r="J9" s="148">
        <v>12412.9</v>
      </c>
      <c r="K9" s="148">
        <v>12412.9</v>
      </c>
      <c r="L9" s="148">
        <f>SUM(I9:K9)</f>
        <v>37238.7</v>
      </c>
      <c r="M9" s="288"/>
    </row>
    <row r="10" spans="1:13" ht="195" customHeight="1">
      <c r="A10" s="320" t="s">
        <v>77</v>
      </c>
      <c r="B10" s="241" t="s">
        <v>401</v>
      </c>
      <c r="C10" s="241" t="s">
        <v>82</v>
      </c>
      <c r="D10" s="323" t="s">
        <v>136</v>
      </c>
      <c r="E10" s="241" t="s">
        <v>53</v>
      </c>
      <c r="F10" s="323" t="s">
        <v>140</v>
      </c>
      <c r="G10" s="8">
        <v>621</v>
      </c>
      <c r="H10" s="8">
        <v>30</v>
      </c>
      <c r="I10" s="148">
        <f>112748.2-8233.96</f>
        <v>104514.2</v>
      </c>
      <c r="J10" s="148">
        <v>104514.2</v>
      </c>
      <c r="K10" s="148">
        <v>104514.2</v>
      </c>
      <c r="L10" s="148">
        <f>SUM(I10:K10)</f>
        <v>313542.6</v>
      </c>
      <c r="M10" s="288"/>
    </row>
    <row r="11" spans="1:13" ht="184.5" customHeight="1">
      <c r="A11" s="322"/>
      <c r="B11" s="242"/>
      <c r="C11" s="242"/>
      <c r="D11" s="324"/>
      <c r="E11" s="242"/>
      <c r="F11" s="324"/>
      <c r="G11" s="8">
        <v>870</v>
      </c>
      <c r="H11" s="8">
        <v>10</v>
      </c>
      <c r="I11" s="148">
        <v>8234</v>
      </c>
      <c r="J11" s="148">
        <v>8234</v>
      </c>
      <c r="K11" s="148">
        <v>8234</v>
      </c>
      <c r="L11" s="148">
        <f>SUM(I11:K11)</f>
        <v>24702</v>
      </c>
      <c r="M11" s="288"/>
    </row>
    <row r="12" spans="1:13" ht="82.5" customHeight="1">
      <c r="A12" s="142" t="s">
        <v>83</v>
      </c>
      <c r="B12" s="149" t="s">
        <v>74</v>
      </c>
      <c r="C12" s="136" t="s">
        <v>82</v>
      </c>
      <c r="D12" s="141" t="s">
        <v>136</v>
      </c>
      <c r="E12" s="136" t="s">
        <v>53</v>
      </c>
      <c r="F12" s="141" t="s">
        <v>141</v>
      </c>
      <c r="G12" s="8">
        <v>621</v>
      </c>
      <c r="H12" s="8">
        <v>31</v>
      </c>
      <c r="I12" s="148">
        <v>108906</v>
      </c>
      <c r="J12" s="148">
        <v>108906</v>
      </c>
      <c r="K12" s="148">
        <v>108906</v>
      </c>
      <c r="L12" s="148">
        <f aca="true" t="shared" si="0" ref="L12:L20">SUM(I12:K12)</f>
        <v>326718</v>
      </c>
      <c r="M12" s="288"/>
    </row>
    <row r="13" spans="1:13" ht="31.5" customHeight="1">
      <c r="A13" s="320" t="s">
        <v>291</v>
      </c>
      <c r="B13" s="329" t="s">
        <v>120</v>
      </c>
      <c r="C13" s="241" t="s">
        <v>82</v>
      </c>
      <c r="D13" s="323" t="s">
        <v>136</v>
      </c>
      <c r="E13" s="8" t="s">
        <v>53</v>
      </c>
      <c r="F13" s="46" t="s">
        <v>142</v>
      </c>
      <c r="G13" s="241">
        <v>849</v>
      </c>
      <c r="H13" s="136"/>
      <c r="I13" s="148">
        <v>33331.8</v>
      </c>
      <c r="J13" s="148">
        <v>33331.8</v>
      </c>
      <c r="K13" s="148">
        <v>33331.8</v>
      </c>
      <c r="L13" s="148">
        <f t="shared" si="0"/>
        <v>99995.4</v>
      </c>
      <c r="M13" s="288"/>
    </row>
    <row r="14" spans="1:13" ht="83.25" customHeight="1">
      <c r="A14" s="322"/>
      <c r="B14" s="330"/>
      <c r="C14" s="288"/>
      <c r="D14" s="328"/>
      <c r="E14" s="8" t="s">
        <v>55</v>
      </c>
      <c r="F14" s="46" t="s">
        <v>152</v>
      </c>
      <c r="G14" s="242"/>
      <c r="H14" s="137"/>
      <c r="I14" s="148">
        <v>1434.2</v>
      </c>
      <c r="J14" s="148">
        <v>1434.2</v>
      </c>
      <c r="K14" s="148">
        <v>1434.2</v>
      </c>
      <c r="L14" s="148">
        <f>SUM(I14:K14)</f>
        <v>4302.6</v>
      </c>
      <c r="M14" s="288"/>
    </row>
    <row r="15" spans="1:13" ht="72.75" customHeight="1">
      <c r="A15" s="142" t="s">
        <v>118</v>
      </c>
      <c r="B15" s="150" t="s">
        <v>121</v>
      </c>
      <c r="C15" s="242"/>
      <c r="D15" s="324"/>
      <c r="E15" s="140" t="s">
        <v>53</v>
      </c>
      <c r="F15" s="46" t="s">
        <v>142</v>
      </c>
      <c r="G15" s="137" t="s">
        <v>337</v>
      </c>
      <c r="H15" s="137"/>
      <c r="I15" s="148">
        <v>5078.5</v>
      </c>
      <c r="J15" s="148">
        <v>5078.5</v>
      </c>
      <c r="K15" s="148">
        <v>5078.5</v>
      </c>
      <c r="L15" s="148">
        <f>SUM(I15:K15)</f>
        <v>15235.5</v>
      </c>
      <c r="M15" s="288"/>
    </row>
    <row r="16" spans="1:13" ht="90.75" customHeight="1">
      <c r="A16" s="320" t="s">
        <v>122</v>
      </c>
      <c r="B16" s="331" t="s">
        <v>394</v>
      </c>
      <c r="C16" s="241" t="s">
        <v>82</v>
      </c>
      <c r="D16" s="323" t="s">
        <v>136</v>
      </c>
      <c r="E16" s="241" t="s">
        <v>53</v>
      </c>
      <c r="F16" s="326" t="s">
        <v>388</v>
      </c>
      <c r="G16" s="241" t="s">
        <v>98</v>
      </c>
      <c r="H16" s="137">
        <v>36</v>
      </c>
      <c r="I16" s="148">
        <v>4</v>
      </c>
      <c r="J16" s="148">
        <v>0</v>
      </c>
      <c r="K16" s="148">
        <v>0</v>
      </c>
      <c r="L16" s="148">
        <f>SUM(I16:K16)</f>
        <v>4</v>
      </c>
      <c r="M16" s="241" t="s">
        <v>395</v>
      </c>
    </row>
    <row r="17" spans="1:13" ht="90.75" customHeight="1">
      <c r="A17" s="322"/>
      <c r="B17" s="332"/>
      <c r="C17" s="242"/>
      <c r="D17" s="324"/>
      <c r="E17" s="242"/>
      <c r="F17" s="326"/>
      <c r="G17" s="242"/>
      <c r="H17" s="137">
        <v>30</v>
      </c>
      <c r="I17" s="148">
        <v>0</v>
      </c>
      <c r="J17" s="148"/>
      <c r="K17" s="148"/>
      <c r="L17" s="148">
        <f>SUM(I17:K17)</f>
        <v>0</v>
      </c>
      <c r="M17" s="242"/>
    </row>
    <row r="18" spans="1:13" ht="222.75" customHeight="1">
      <c r="A18" s="16" t="s">
        <v>123</v>
      </c>
      <c r="B18" s="139" t="s">
        <v>143</v>
      </c>
      <c r="C18" s="8" t="s">
        <v>82</v>
      </c>
      <c r="D18" s="46" t="s">
        <v>136</v>
      </c>
      <c r="E18" s="8" t="s">
        <v>54</v>
      </c>
      <c r="F18" s="46" t="s">
        <v>144</v>
      </c>
      <c r="G18" s="8">
        <v>622</v>
      </c>
      <c r="H18" s="8">
        <v>30</v>
      </c>
      <c r="I18" s="148">
        <v>1620.6</v>
      </c>
      <c r="J18" s="148">
        <v>1620.6</v>
      </c>
      <c r="K18" s="148">
        <v>1620.6</v>
      </c>
      <c r="L18" s="148">
        <f t="shared" si="0"/>
        <v>4861.8</v>
      </c>
      <c r="M18" s="8" t="s">
        <v>360</v>
      </c>
    </row>
    <row r="19" spans="1:15" ht="52.5" customHeight="1">
      <c r="A19" s="320" t="s">
        <v>393</v>
      </c>
      <c r="B19" s="335" t="s">
        <v>145</v>
      </c>
      <c r="C19" s="241" t="s">
        <v>82</v>
      </c>
      <c r="D19" s="46" t="s">
        <v>136</v>
      </c>
      <c r="E19" s="8" t="s">
        <v>58</v>
      </c>
      <c r="F19" s="46" t="s">
        <v>146</v>
      </c>
      <c r="G19" s="8">
        <v>321</v>
      </c>
      <c r="H19" s="8">
        <v>10</v>
      </c>
      <c r="I19" s="148">
        <v>1074.9</v>
      </c>
      <c r="J19" s="148">
        <v>1074.9</v>
      </c>
      <c r="K19" s="148">
        <v>1074.9</v>
      </c>
      <c r="L19" s="151">
        <f t="shared" si="0"/>
        <v>3224.7</v>
      </c>
      <c r="M19" s="284" t="s">
        <v>361</v>
      </c>
      <c r="O19" s="164"/>
    </row>
    <row r="20" spans="1:13" ht="85.5" customHeight="1">
      <c r="A20" s="322"/>
      <c r="B20" s="336"/>
      <c r="C20" s="242"/>
      <c r="D20" s="46" t="s">
        <v>136</v>
      </c>
      <c r="E20" s="8" t="s">
        <v>58</v>
      </c>
      <c r="F20" s="46" t="s">
        <v>146</v>
      </c>
      <c r="G20" s="8">
        <v>244</v>
      </c>
      <c r="H20" s="8">
        <v>10</v>
      </c>
      <c r="I20" s="148">
        <v>21.5</v>
      </c>
      <c r="J20" s="148">
        <v>21.5</v>
      </c>
      <c r="K20" s="148">
        <v>21.5</v>
      </c>
      <c r="L20" s="151">
        <f t="shared" si="0"/>
        <v>64.5</v>
      </c>
      <c r="M20" s="284"/>
    </row>
    <row r="21" spans="1:13" ht="15">
      <c r="A21" s="337" t="s">
        <v>4</v>
      </c>
      <c r="B21" s="337"/>
      <c r="C21" s="145"/>
      <c r="D21" s="145"/>
      <c r="E21" s="152"/>
      <c r="F21" s="153"/>
      <c r="G21" s="145"/>
      <c r="H21" s="145"/>
      <c r="I21" s="148">
        <f>SUBTOTAL(9,I7:I20)</f>
        <v>483454.3</v>
      </c>
      <c r="J21" s="148">
        <f>SUBTOTAL(9,J7:J20)</f>
        <v>483450.3</v>
      </c>
      <c r="K21" s="148">
        <f>SUBTOTAL(9,K7:K20)</f>
        <v>483450.3</v>
      </c>
      <c r="L21" s="148">
        <f>SUBTOTAL(9,L7:L20)</f>
        <v>1450354.9</v>
      </c>
      <c r="M21" s="13"/>
    </row>
    <row r="22" spans="1:13" ht="60.75" customHeight="1">
      <c r="A22" s="327" t="s">
        <v>160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</row>
    <row r="23" spans="1:13" ht="74.25" customHeight="1">
      <c r="A23" s="323" t="s">
        <v>96</v>
      </c>
      <c r="B23" s="333" t="s">
        <v>147</v>
      </c>
      <c r="C23" s="241" t="s">
        <v>82</v>
      </c>
      <c r="D23" s="326" t="s">
        <v>136</v>
      </c>
      <c r="E23" s="326" t="s">
        <v>55</v>
      </c>
      <c r="F23" s="326" t="s">
        <v>148</v>
      </c>
      <c r="G23" s="8">
        <v>621</v>
      </c>
      <c r="H23" s="8">
        <v>30</v>
      </c>
      <c r="I23" s="75">
        <f>253713-14973.9</f>
        <v>238739.1</v>
      </c>
      <c r="J23" s="75">
        <v>238739.1</v>
      </c>
      <c r="K23" s="75">
        <v>238739.1</v>
      </c>
      <c r="L23" s="75">
        <f aca="true" t="shared" si="1" ref="L23:L32">SUM(I23:K23)</f>
        <v>716217.3</v>
      </c>
      <c r="M23" s="284" t="s">
        <v>397</v>
      </c>
    </row>
    <row r="24" spans="1:13" ht="70.5" customHeight="1">
      <c r="A24" s="328"/>
      <c r="B24" s="334"/>
      <c r="C24" s="288"/>
      <c r="D24" s="326"/>
      <c r="E24" s="326"/>
      <c r="F24" s="326"/>
      <c r="G24" s="8">
        <v>622</v>
      </c>
      <c r="H24" s="8">
        <v>30</v>
      </c>
      <c r="I24" s="75">
        <v>14973.9</v>
      </c>
      <c r="J24" s="75">
        <v>14973.9</v>
      </c>
      <c r="K24" s="75">
        <v>14973.9</v>
      </c>
      <c r="L24" s="75">
        <f t="shared" si="1"/>
        <v>44921.7</v>
      </c>
      <c r="M24" s="284"/>
    </row>
    <row r="25" spans="1:13" ht="201" customHeight="1">
      <c r="A25" s="324"/>
      <c r="B25" s="338"/>
      <c r="C25" s="242"/>
      <c r="D25" s="46" t="s">
        <v>136</v>
      </c>
      <c r="E25" s="46" t="s">
        <v>163</v>
      </c>
      <c r="F25" s="46" t="s">
        <v>148</v>
      </c>
      <c r="G25" s="8">
        <v>621</v>
      </c>
      <c r="H25" s="8">
        <v>30</v>
      </c>
      <c r="I25" s="75">
        <v>7617.3</v>
      </c>
      <c r="J25" s="75">
        <v>7617.3</v>
      </c>
      <c r="K25" s="75">
        <v>7617.3</v>
      </c>
      <c r="L25" s="75">
        <f t="shared" si="1"/>
        <v>22851.9</v>
      </c>
      <c r="M25" s="284"/>
    </row>
    <row r="26" spans="1:13" ht="367.5" customHeight="1">
      <c r="A26" s="46" t="s">
        <v>124</v>
      </c>
      <c r="B26" s="7" t="s">
        <v>149</v>
      </c>
      <c r="C26" s="8" t="s">
        <v>82</v>
      </c>
      <c r="D26" s="46" t="s">
        <v>136</v>
      </c>
      <c r="E26" s="46" t="s">
        <v>55</v>
      </c>
      <c r="F26" s="46" t="s">
        <v>150</v>
      </c>
      <c r="G26" s="8">
        <v>621</v>
      </c>
      <c r="H26" s="8">
        <v>30</v>
      </c>
      <c r="I26" s="75">
        <v>65515</v>
      </c>
      <c r="J26" s="75">
        <v>65515</v>
      </c>
      <c r="K26" s="75">
        <v>65515</v>
      </c>
      <c r="L26" s="75">
        <f t="shared" si="1"/>
        <v>196545</v>
      </c>
      <c r="M26" s="284"/>
    </row>
    <row r="27" spans="1:13" ht="90.75" customHeight="1">
      <c r="A27" s="141" t="s">
        <v>125</v>
      </c>
      <c r="B27" s="154" t="s">
        <v>151</v>
      </c>
      <c r="C27" s="136" t="s">
        <v>82</v>
      </c>
      <c r="D27" s="141" t="s">
        <v>136</v>
      </c>
      <c r="E27" s="141" t="s">
        <v>55</v>
      </c>
      <c r="F27" s="141" t="s">
        <v>141</v>
      </c>
      <c r="G27" s="8">
        <v>621</v>
      </c>
      <c r="H27" s="8">
        <v>31</v>
      </c>
      <c r="I27" s="75">
        <v>39438.4</v>
      </c>
      <c r="J27" s="75">
        <v>39438.4</v>
      </c>
      <c r="K27" s="75">
        <v>39438.4</v>
      </c>
      <c r="L27" s="75">
        <f t="shared" si="1"/>
        <v>118315.2</v>
      </c>
      <c r="M27" s="284"/>
    </row>
    <row r="28" spans="1:13" ht="98.25" customHeight="1">
      <c r="A28" s="141" t="s">
        <v>193</v>
      </c>
      <c r="B28" s="150" t="s">
        <v>339</v>
      </c>
      <c r="C28" s="8" t="s">
        <v>82</v>
      </c>
      <c r="D28" s="141" t="s">
        <v>136</v>
      </c>
      <c r="E28" s="136" t="s">
        <v>55</v>
      </c>
      <c r="F28" s="141" t="s">
        <v>152</v>
      </c>
      <c r="G28" s="8" t="s">
        <v>340</v>
      </c>
      <c r="H28" s="8"/>
      <c r="I28" s="75">
        <v>3123.8</v>
      </c>
      <c r="J28" s="75">
        <v>3123.8</v>
      </c>
      <c r="K28" s="75">
        <v>3123.8</v>
      </c>
      <c r="L28" s="75">
        <f t="shared" si="1"/>
        <v>9371.4</v>
      </c>
      <c r="M28" s="284"/>
    </row>
    <row r="29" spans="1:13" ht="72" customHeight="1">
      <c r="A29" s="323" t="s">
        <v>93</v>
      </c>
      <c r="B29" s="333" t="s">
        <v>104</v>
      </c>
      <c r="C29" s="241" t="s">
        <v>82</v>
      </c>
      <c r="D29" s="323" t="s">
        <v>136</v>
      </c>
      <c r="E29" s="323" t="s">
        <v>55</v>
      </c>
      <c r="F29" s="323" t="s">
        <v>141</v>
      </c>
      <c r="G29" s="8">
        <v>111</v>
      </c>
      <c r="H29" s="8" t="s">
        <v>319</v>
      </c>
      <c r="I29" s="75">
        <v>5203.5</v>
      </c>
      <c r="J29" s="75">
        <v>5203.5</v>
      </c>
      <c r="K29" s="75">
        <v>5203.5</v>
      </c>
      <c r="L29" s="75">
        <f t="shared" si="1"/>
        <v>15610.5</v>
      </c>
      <c r="M29" s="241" t="s">
        <v>158</v>
      </c>
    </row>
    <row r="30" spans="1:13" ht="53.25" customHeight="1">
      <c r="A30" s="328"/>
      <c r="B30" s="334"/>
      <c r="C30" s="288"/>
      <c r="D30" s="328"/>
      <c r="E30" s="328"/>
      <c r="F30" s="328"/>
      <c r="G30" s="8">
        <v>119</v>
      </c>
      <c r="H30" s="8" t="s">
        <v>319</v>
      </c>
      <c r="I30" s="75">
        <v>1571.5</v>
      </c>
      <c r="J30" s="75">
        <v>1571.5</v>
      </c>
      <c r="K30" s="75">
        <v>1571.5</v>
      </c>
      <c r="L30" s="75">
        <f t="shared" si="1"/>
        <v>4714.5</v>
      </c>
      <c r="M30" s="288"/>
    </row>
    <row r="31" spans="1:13" ht="53.25" customHeight="1">
      <c r="A31" s="328"/>
      <c r="B31" s="334"/>
      <c r="C31" s="288"/>
      <c r="D31" s="328"/>
      <c r="E31" s="328"/>
      <c r="F31" s="328"/>
      <c r="G31" s="8">
        <v>244</v>
      </c>
      <c r="H31" s="8" t="s">
        <v>319</v>
      </c>
      <c r="I31" s="75">
        <v>287</v>
      </c>
      <c r="J31" s="75">
        <v>287</v>
      </c>
      <c r="K31" s="75">
        <v>287</v>
      </c>
      <c r="L31" s="75">
        <f t="shared" si="1"/>
        <v>861</v>
      </c>
      <c r="M31" s="288"/>
    </row>
    <row r="32" spans="1:13" ht="54.75" customHeight="1">
      <c r="A32" s="328"/>
      <c r="B32" s="334"/>
      <c r="C32" s="288"/>
      <c r="D32" s="328"/>
      <c r="E32" s="328"/>
      <c r="F32" s="324"/>
      <c r="G32" s="8">
        <v>247</v>
      </c>
      <c r="H32" s="8" t="s">
        <v>319</v>
      </c>
      <c r="I32" s="75">
        <v>0</v>
      </c>
      <c r="J32" s="75">
        <v>0</v>
      </c>
      <c r="K32" s="75">
        <v>0</v>
      </c>
      <c r="L32" s="75">
        <f t="shared" si="1"/>
        <v>0</v>
      </c>
      <c r="M32" s="288"/>
    </row>
    <row r="33" spans="1:13" ht="69" customHeight="1">
      <c r="A33" s="323" t="s">
        <v>126</v>
      </c>
      <c r="B33" s="331" t="s">
        <v>199</v>
      </c>
      <c r="C33" s="241" t="s">
        <v>82</v>
      </c>
      <c r="D33" s="323" t="s">
        <v>136</v>
      </c>
      <c r="E33" s="323" t="s">
        <v>55</v>
      </c>
      <c r="F33" s="323" t="s">
        <v>197</v>
      </c>
      <c r="G33" s="241">
        <v>622</v>
      </c>
      <c r="H33" s="8">
        <v>30</v>
      </c>
      <c r="I33" s="75">
        <v>2562</v>
      </c>
      <c r="J33" s="75">
        <v>2562</v>
      </c>
      <c r="K33" s="75">
        <v>2562</v>
      </c>
      <c r="L33" s="75">
        <f aca="true" t="shared" si="2" ref="L33:L42">SUM(I33:K33)</f>
        <v>7686</v>
      </c>
      <c r="M33" s="241" t="s">
        <v>198</v>
      </c>
    </row>
    <row r="34" spans="1:13" ht="88.5" customHeight="1">
      <c r="A34" s="324"/>
      <c r="B34" s="332"/>
      <c r="C34" s="242"/>
      <c r="D34" s="324"/>
      <c r="E34" s="324"/>
      <c r="F34" s="324"/>
      <c r="G34" s="242"/>
      <c r="H34" s="137">
        <v>36</v>
      </c>
      <c r="I34" s="75">
        <v>25.9</v>
      </c>
      <c r="J34" s="75">
        <v>25.9</v>
      </c>
      <c r="K34" s="75">
        <v>25.9</v>
      </c>
      <c r="L34" s="75">
        <f t="shared" si="2"/>
        <v>77.7</v>
      </c>
      <c r="M34" s="242"/>
    </row>
    <row r="35" spans="1:13" ht="88.5" customHeight="1">
      <c r="A35" s="323" t="s">
        <v>127</v>
      </c>
      <c r="B35" s="241" t="s">
        <v>384</v>
      </c>
      <c r="C35" s="241" t="s">
        <v>82</v>
      </c>
      <c r="D35" s="323" t="s">
        <v>136</v>
      </c>
      <c r="E35" s="241" t="s">
        <v>55</v>
      </c>
      <c r="F35" s="323" t="s">
        <v>385</v>
      </c>
      <c r="G35" s="241">
        <v>622</v>
      </c>
      <c r="H35" s="137">
        <v>30</v>
      </c>
      <c r="I35" s="75">
        <v>684.9</v>
      </c>
      <c r="J35" s="75">
        <v>0</v>
      </c>
      <c r="K35" s="75">
        <v>0</v>
      </c>
      <c r="L35" s="75">
        <f t="shared" si="2"/>
        <v>684.9</v>
      </c>
      <c r="M35" s="241" t="s">
        <v>386</v>
      </c>
    </row>
    <row r="36" spans="1:13" ht="88.5" customHeight="1">
      <c r="A36" s="324"/>
      <c r="B36" s="242"/>
      <c r="C36" s="242"/>
      <c r="D36" s="324"/>
      <c r="E36" s="242"/>
      <c r="F36" s="324"/>
      <c r="G36" s="242"/>
      <c r="H36" s="137">
        <v>36</v>
      </c>
      <c r="I36" s="75">
        <v>9.1</v>
      </c>
      <c r="J36" s="75">
        <v>0</v>
      </c>
      <c r="K36" s="75">
        <v>0</v>
      </c>
      <c r="L36" s="75">
        <f t="shared" si="2"/>
        <v>9.1</v>
      </c>
      <c r="M36" s="242"/>
    </row>
    <row r="37" spans="1:13" ht="88.5" customHeight="1">
      <c r="A37" s="230" t="s">
        <v>128</v>
      </c>
      <c r="B37" s="140" t="s">
        <v>390</v>
      </c>
      <c r="C37" s="140" t="s">
        <v>82</v>
      </c>
      <c r="D37" s="230" t="s">
        <v>136</v>
      </c>
      <c r="E37" s="230" t="s">
        <v>57</v>
      </c>
      <c r="F37" s="230" t="s">
        <v>391</v>
      </c>
      <c r="G37" s="136">
        <v>870</v>
      </c>
      <c r="H37" s="8" t="s">
        <v>319</v>
      </c>
      <c r="I37" s="75">
        <v>10000</v>
      </c>
      <c r="J37" s="75">
        <v>0</v>
      </c>
      <c r="K37" s="75">
        <v>0</v>
      </c>
      <c r="L37" s="75">
        <f>SUM(I37:K37)</f>
        <v>10000</v>
      </c>
      <c r="M37" s="140" t="s">
        <v>392</v>
      </c>
    </row>
    <row r="38" spans="1:13" s="76" customFormat="1" ht="88.5" customHeight="1">
      <c r="A38" s="323" t="s">
        <v>129</v>
      </c>
      <c r="B38" s="331" t="s">
        <v>387</v>
      </c>
      <c r="C38" s="241" t="s">
        <v>82</v>
      </c>
      <c r="D38" s="323" t="s">
        <v>136</v>
      </c>
      <c r="E38" s="323" t="s">
        <v>55</v>
      </c>
      <c r="F38" s="323" t="s">
        <v>388</v>
      </c>
      <c r="G38" s="241" t="s">
        <v>98</v>
      </c>
      <c r="H38" s="137">
        <v>36</v>
      </c>
      <c r="I38" s="75">
        <v>1.6</v>
      </c>
      <c r="J38" s="75"/>
      <c r="K38" s="75"/>
      <c r="L38" s="75">
        <f t="shared" si="2"/>
        <v>1.6</v>
      </c>
      <c r="M38" s="284" t="s">
        <v>389</v>
      </c>
    </row>
    <row r="39" spans="1:13" s="76" customFormat="1" ht="88.5" customHeight="1">
      <c r="A39" s="324"/>
      <c r="B39" s="332"/>
      <c r="C39" s="242"/>
      <c r="D39" s="324"/>
      <c r="E39" s="324"/>
      <c r="F39" s="324"/>
      <c r="G39" s="242"/>
      <c r="H39" s="137">
        <v>30</v>
      </c>
      <c r="I39" s="75">
        <v>0</v>
      </c>
      <c r="J39" s="75"/>
      <c r="K39" s="75"/>
      <c r="L39" s="75">
        <f t="shared" si="2"/>
        <v>0</v>
      </c>
      <c r="M39" s="284"/>
    </row>
    <row r="40" spans="1:13" ht="50.25" customHeight="1">
      <c r="A40" s="328" t="s">
        <v>363</v>
      </c>
      <c r="B40" s="339" t="s">
        <v>342</v>
      </c>
      <c r="C40" s="341" t="s">
        <v>82</v>
      </c>
      <c r="D40" s="343" t="s">
        <v>136</v>
      </c>
      <c r="E40" s="343" t="s">
        <v>55</v>
      </c>
      <c r="F40" s="345" t="s">
        <v>200</v>
      </c>
      <c r="G40" s="347">
        <v>244</v>
      </c>
      <c r="H40" s="156">
        <v>10</v>
      </c>
      <c r="I40" s="157">
        <v>93.5</v>
      </c>
      <c r="J40" s="157">
        <v>0</v>
      </c>
      <c r="K40" s="157">
        <v>0</v>
      </c>
      <c r="L40" s="75">
        <f t="shared" si="2"/>
        <v>93.5</v>
      </c>
      <c r="M40" s="241"/>
    </row>
    <row r="41" spans="1:13" ht="56.25" customHeight="1">
      <c r="A41" s="328"/>
      <c r="B41" s="339"/>
      <c r="C41" s="341"/>
      <c r="D41" s="343"/>
      <c r="E41" s="343"/>
      <c r="F41" s="345"/>
      <c r="G41" s="341"/>
      <c r="H41" s="156" t="s">
        <v>338</v>
      </c>
      <c r="I41" s="157">
        <v>1776.2</v>
      </c>
      <c r="J41" s="157">
        <v>0</v>
      </c>
      <c r="K41" s="157">
        <v>0</v>
      </c>
      <c r="L41" s="75">
        <f t="shared" si="2"/>
        <v>1776.2</v>
      </c>
      <c r="M41" s="288"/>
    </row>
    <row r="42" spans="1:13" ht="36.75" customHeight="1">
      <c r="A42" s="324"/>
      <c r="B42" s="340"/>
      <c r="C42" s="342"/>
      <c r="D42" s="344"/>
      <c r="E42" s="344"/>
      <c r="F42" s="346"/>
      <c r="G42" s="342"/>
      <c r="H42" s="156">
        <v>12</v>
      </c>
      <c r="I42" s="157">
        <v>19.1</v>
      </c>
      <c r="J42" s="157">
        <v>0</v>
      </c>
      <c r="K42" s="157">
        <v>0</v>
      </c>
      <c r="L42" s="75">
        <f t="shared" si="2"/>
        <v>19.1</v>
      </c>
      <c r="M42" s="242"/>
    </row>
    <row r="43" spans="1:13" ht="30" customHeight="1">
      <c r="A43" s="348" t="s">
        <v>5</v>
      </c>
      <c r="B43" s="349"/>
      <c r="C43" s="158"/>
      <c r="D43" s="8"/>
      <c r="E43" s="8"/>
      <c r="F43" s="8"/>
      <c r="G43" s="8"/>
      <c r="H43" s="8"/>
      <c r="I43" s="75">
        <f>SUM(I23:I42)</f>
        <v>391641.8</v>
      </c>
      <c r="J43" s="75">
        <f>SUM(J23:J42)</f>
        <v>379057.4</v>
      </c>
      <c r="K43" s="75">
        <f>SUM(K23:K42)</f>
        <v>379057.4</v>
      </c>
      <c r="L43" s="75">
        <f>SUM(L23:L42)</f>
        <v>1149756.6</v>
      </c>
      <c r="M43" s="13"/>
    </row>
    <row r="44" spans="1:13" ht="37.5" customHeight="1">
      <c r="A44" s="350" t="s">
        <v>307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2"/>
    </row>
    <row r="45" spans="1:13" s="76" customFormat="1" ht="297" customHeight="1">
      <c r="A45" s="46" t="s">
        <v>313</v>
      </c>
      <c r="B45" s="155" t="s">
        <v>153</v>
      </c>
      <c r="C45" s="8" t="s">
        <v>82</v>
      </c>
      <c r="D45" s="46" t="s">
        <v>136</v>
      </c>
      <c r="E45" s="46" t="s">
        <v>54</v>
      </c>
      <c r="F45" s="46" t="s">
        <v>154</v>
      </c>
      <c r="G45" s="8">
        <v>622</v>
      </c>
      <c r="H45" s="8">
        <v>30</v>
      </c>
      <c r="I45" s="75">
        <v>33926.9</v>
      </c>
      <c r="J45" s="75">
        <v>33561.6</v>
      </c>
      <c r="K45" s="75">
        <v>33561.6</v>
      </c>
      <c r="L45" s="75">
        <f>SUM(I45:K45)</f>
        <v>101050.1</v>
      </c>
      <c r="M45" s="178" t="s">
        <v>398</v>
      </c>
    </row>
    <row r="46" spans="1:13" s="76" customFormat="1" ht="69.75" customHeight="1">
      <c r="A46" s="326" t="s">
        <v>324</v>
      </c>
      <c r="B46" s="353" t="s">
        <v>325</v>
      </c>
      <c r="C46" s="241" t="s">
        <v>82</v>
      </c>
      <c r="D46" s="323" t="s">
        <v>136</v>
      </c>
      <c r="E46" s="323" t="s">
        <v>54</v>
      </c>
      <c r="F46" s="323" t="s">
        <v>365</v>
      </c>
      <c r="G46" s="241">
        <v>622</v>
      </c>
      <c r="H46" s="8">
        <v>30</v>
      </c>
      <c r="I46" s="75">
        <v>9905.7</v>
      </c>
      <c r="J46" s="75">
        <v>10177.1</v>
      </c>
      <c r="K46" s="75">
        <v>2985.3</v>
      </c>
      <c r="L46" s="75">
        <f>SUM(I46:K46)</f>
        <v>23068.1</v>
      </c>
      <c r="M46" s="241" t="s">
        <v>399</v>
      </c>
    </row>
    <row r="47" spans="1:13" s="76" customFormat="1" ht="57.75" customHeight="1">
      <c r="A47" s="326"/>
      <c r="B47" s="353"/>
      <c r="C47" s="288"/>
      <c r="D47" s="328"/>
      <c r="E47" s="328"/>
      <c r="F47" s="328"/>
      <c r="G47" s="288"/>
      <c r="H47" s="8">
        <v>34</v>
      </c>
      <c r="I47" s="75">
        <v>24251.8</v>
      </c>
      <c r="J47" s="75">
        <v>24916.2</v>
      </c>
      <c r="K47" s="75">
        <v>7308.7</v>
      </c>
      <c r="L47" s="75">
        <f>SUM(I47:K47)</f>
        <v>56476.7</v>
      </c>
      <c r="M47" s="288"/>
    </row>
    <row r="48" spans="1:13" s="76" customFormat="1" ht="66" customHeight="1">
      <c r="A48" s="326"/>
      <c r="B48" s="353"/>
      <c r="C48" s="242"/>
      <c r="D48" s="324"/>
      <c r="E48" s="324"/>
      <c r="F48" s="324"/>
      <c r="G48" s="242"/>
      <c r="H48" s="8">
        <v>36</v>
      </c>
      <c r="I48" s="75">
        <v>34.2</v>
      </c>
      <c r="J48" s="75">
        <v>35.2</v>
      </c>
      <c r="K48" s="75">
        <v>10.3</v>
      </c>
      <c r="L48" s="75">
        <f>SUM(I48:K48)</f>
        <v>79.7</v>
      </c>
      <c r="M48" s="242"/>
    </row>
    <row r="49" spans="1:13" s="76" customFormat="1" ht="39.75" customHeight="1">
      <c r="A49" s="325" t="s">
        <v>314</v>
      </c>
      <c r="B49" s="325"/>
      <c r="C49" s="8"/>
      <c r="D49" s="46"/>
      <c r="E49" s="46"/>
      <c r="F49" s="46"/>
      <c r="G49" s="8"/>
      <c r="H49" s="8"/>
      <c r="I49" s="75">
        <f>SUM(I45:I48)</f>
        <v>68118.6</v>
      </c>
      <c r="J49" s="75">
        <f>SUM(J45:J48)</f>
        <v>68690.1</v>
      </c>
      <c r="K49" s="75">
        <f>SUM(K45:K48)</f>
        <v>43865.9</v>
      </c>
      <c r="L49" s="75">
        <f>SUM(L45:L48)</f>
        <v>180674.6</v>
      </c>
      <c r="M49" s="8"/>
    </row>
    <row r="50" spans="1:13" ht="36.75" customHeight="1">
      <c r="A50" s="362" t="s">
        <v>310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</row>
    <row r="51" spans="1:13" ht="63.75" customHeight="1">
      <c r="A51" s="142" t="s">
        <v>84</v>
      </c>
      <c r="B51" s="136" t="s">
        <v>74</v>
      </c>
      <c r="C51" s="136" t="s">
        <v>82</v>
      </c>
      <c r="D51" s="141" t="s">
        <v>136</v>
      </c>
      <c r="E51" s="141" t="s">
        <v>163</v>
      </c>
      <c r="F51" s="141" t="s">
        <v>141</v>
      </c>
      <c r="G51" s="8">
        <v>621</v>
      </c>
      <c r="H51" s="8">
        <v>31</v>
      </c>
      <c r="I51" s="75">
        <v>20456.7</v>
      </c>
      <c r="J51" s="75">
        <v>15531.4</v>
      </c>
      <c r="K51" s="75">
        <v>15167.2</v>
      </c>
      <c r="L51" s="75">
        <f>SUM(I51:K51)</f>
        <v>51155.3</v>
      </c>
      <c r="M51" s="241" t="s">
        <v>374</v>
      </c>
    </row>
    <row r="52" spans="1:13" ht="101.25" customHeight="1">
      <c r="A52" s="142" t="s">
        <v>311</v>
      </c>
      <c r="B52" s="149" t="s">
        <v>121</v>
      </c>
      <c r="C52" s="136" t="s">
        <v>82</v>
      </c>
      <c r="D52" s="141" t="s">
        <v>136</v>
      </c>
      <c r="E52" s="136" t="s">
        <v>163</v>
      </c>
      <c r="F52" s="141" t="s">
        <v>152</v>
      </c>
      <c r="G52" s="8">
        <v>853</v>
      </c>
      <c r="H52" s="8"/>
      <c r="I52" s="75">
        <v>5837.8</v>
      </c>
      <c r="J52" s="75">
        <v>5837.8</v>
      </c>
      <c r="K52" s="75">
        <v>5837.8</v>
      </c>
      <c r="L52" s="75">
        <f>SUM(I52:K52)</f>
        <v>17513.4</v>
      </c>
      <c r="M52" s="242"/>
    </row>
    <row r="53" spans="1:13" ht="15">
      <c r="A53" s="354" t="s">
        <v>17</v>
      </c>
      <c r="B53" s="354"/>
      <c r="C53" s="159"/>
      <c r="D53" s="145"/>
      <c r="E53" s="145"/>
      <c r="F53" s="145"/>
      <c r="G53" s="145"/>
      <c r="H53" s="145"/>
      <c r="I53" s="75">
        <f>SUM(I51:I52)</f>
        <v>26294.5</v>
      </c>
      <c r="J53" s="75">
        <f>SUM(J51:J52)</f>
        <v>21369.2</v>
      </c>
      <c r="K53" s="75">
        <f>SUM(K51:K52)</f>
        <v>21005</v>
      </c>
      <c r="L53" s="75">
        <f>SUM(L51:L52)</f>
        <v>68668.7</v>
      </c>
      <c r="M53" s="13"/>
    </row>
    <row r="54" spans="1:13" ht="21" customHeight="1">
      <c r="A54" s="363" t="s">
        <v>320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5"/>
    </row>
    <row r="55" spans="1:13" ht="15.75" customHeight="1">
      <c r="A55" s="355" t="s">
        <v>85</v>
      </c>
      <c r="B55" s="353" t="s">
        <v>321</v>
      </c>
      <c r="C55" s="331" t="s">
        <v>82</v>
      </c>
      <c r="D55" s="331" t="s">
        <v>136</v>
      </c>
      <c r="E55" s="331" t="s">
        <v>163</v>
      </c>
      <c r="F55" s="331" t="s">
        <v>322</v>
      </c>
      <c r="G55" s="155">
        <v>613</v>
      </c>
      <c r="H55" s="160">
        <v>31</v>
      </c>
      <c r="I55" s="161">
        <v>50.3</v>
      </c>
      <c r="J55" s="161">
        <v>54.3</v>
      </c>
      <c r="K55" s="161">
        <v>56</v>
      </c>
      <c r="L55" s="161">
        <f>SUM(I55:K55)</f>
        <v>160.6</v>
      </c>
      <c r="M55" s="241" t="s">
        <v>364</v>
      </c>
    </row>
    <row r="56" spans="1:13" ht="15">
      <c r="A56" s="355"/>
      <c r="B56" s="353"/>
      <c r="C56" s="356"/>
      <c r="D56" s="356"/>
      <c r="E56" s="356"/>
      <c r="F56" s="356"/>
      <c r="G56" s="155">
        <v>621</v>
      </c>
      <c r="H56" s="160">
        <v>31</v>
      </c>
      <c r="I56" s="161">
        <v>7957.9</v>
      </c>
      <c r="J56" s="161">
        <v>11210.7</v>
      </c>
      <c r="K56" s="161">
        <v>11567.7</v>
      </c>
      <c r="L56" s="161">
        <f>SUM(I56:K56)</f>
        <v>30736.3</v>
      </c>
      <c r="M56" s="288"/>
    </row>
    <row r="57" spans="1:13" ht="15">
      <c r="A57" s="355"/>
      <c r="B57" s="353"/>
      <c r="C57" s="356"/>
      <c r="D57" s="356"/>
      <c r="E57" s="356"/>
      <c r="F57" s="356"/>
      <c r="G57" s="155">
        <v>623</v>
      </c>
      <c r="H57" s="160">
        <v>31</v>
      </c>
      <c r="I57" s="161">
        <v>58.6</v>
      </c>
      <c r="J57" s="161">
        <v>63.3</v>
      </c>
      <c r="K57" s="161">
        <v>65.4</v>
      </c>
      <c r="L57" s="161">
        <f>SUM(I57:K57)</f>
        <v>187.3</v>
      </c>
      <c r="M57" s="288"/>
    </row>
    <row r="58" spans="1:13" ht="15">
      <c r="A58" s="355"/>
      <c r="B58" s="353"/>
      <c r="C58" s="356"/>
      <c r="D58" s="356"/>
      <c r="E58" s="356"/>
      <c r="F58" s="356"/>
      <c r="G58" s="155">
        <v>633</v>
      </c>
      <c r="H58" s="160">
        <v>31</v>
      </c>
      <c r="I58" s="161">
        <v>50.3</v>
      </c>
      <c r="J58" s="161">
        <v>54.3</v>
      </c>
      <c r="K58" s="161">
        <v>56</v>
      </c>
      <c r="L58" s="161">
        <f>SUM(I58:K58)</f>
        <v>160.6</v>
      </c>
      <c r="M58" s="288"/>
    </row>
    <row r="59" spans="1:13" ht="15">
      <c r="A59" s="355"/>
      <c r="B59" s="353"/>
      <c r="C59" s="332"/>
      <c r="D59" s="332"/>
      <c r="E59" s="332"/>
      <c r="F59" s="332"/>
      <c r="G59" s="155">
        <v>813</v>
      </c>
      <c r="H59" s="160">
        <v>31</v>
      </c>
      <c r="I59" s="161">
        <v>50.3</v>
      </c>
      <c r="J59" s="161">
        <v>54.3</v>
      </c>
      <c r="K59" s="161">
        <v>56</v>
      </c>
      <c r="L59" s="161">
        <f>SUM(I59:K59)</f>
        <v>160.6</v>
      </c>
      <c r="M59" s="288"/>
    </row>
    <row r="60" spans="1:13" ht="30.75" customHeight="1">
      <c r="A60" s="357" t="s">
        <v>323</v>
      </c>
      <c r="B60" s="358"/>
      <c r="C60" s="159"/>
      <c r="D60" s="145"/>
      <c r="E60" s="145"/>
      <c r="F60" s="145"/>
      <c r="G60" s="145"/>
      <c r="H60" s="75"/>
      <c r="I60" s="75">
        <f>SUM(I55:I59)</f>
        <v>8167.4</v>
      </c>
      <c r="J60" s="75">
        <f>SUM(J55:J59)</f>
        <v>11436.9</v>
      </c>
      <c r="K60" s="75">
        <f>SUM(K55:K59)</f>
        <v>11801.1</v>
      </c>
      <c r="L60" s="75">
        <f>SUM(L55:L59)</f>
        <v>31405.4</v>
      </c>
      <c r="M60" s="242"/>
    </row>
    <row r="61" spans="1:13" ht="23.25" customHeight="1">
      <c r="A61" s="359" t="s">
        <v>302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</row>
    <row r="62" spans="1:13" ht="35.25" customHeight="1">
      <c r="A62" s="320" t="s">
        <v>315</v>
      </c>
      <c r="B62" s="335" t="s">
        <v>97</v>
      </c>
      <c r="C62" s="241" t="s">
        <v>82</v>
      </c>
      <c r="D62" s="323" t="s">
        <v>136</v>
      </c>
      <c r="E62" s="323" t="s">
        <v>57</v>
      </c>
      <c r="F62" s="323" t="s">
        <v>155</v>
      </c>
      <c r="G62" s="46" t="s">
        <v>100</v>
      </c>
      <c r="H62" s="46" t="s">
        <v>319</v>
      </c>
      <c r="I62" s="75">
        <v>133.8</v>
      </c>
      <c r="J62" s="75">
        <v>133.8</v>
      </c>
      <c r="K62" s="75">
        <v>133.8</v>
      </c>
      <c r="L62" s="75">
        <f>I62+J62+K62</f>
        <v>401.4</v>
      </c>
      <c r="M62" s="241" t="s">
        <v>159</v>
      </c>
    </row>
    <row r="63" spans="1:13" ht="42.75" customHeight="1">
      <c r="A63" s="322"/>
      <c r="B63" s="336"/>
      <c r="C63" s="242"/>
      <c r="D63" s="324"/>
      <c r="E63" s="324"/>
      <c r="F63" s="324"/>
      <c r="G63" s="46" t="s">
        <v>156</v>
      </c>
      <c r="H63" s="46" t="s">
        <v>319</v>
      </c>
      <c r="I63" s="75">
        <v>149.5</v>
      </c>
      <c r="J63" s="75">
        <v>149.5</v>
      </c>
      <c r="K63" s="75">
        <v>149.5</v>
      </c>
      <c r="L63" s="75">
        <f>I63+J63+K63</f>
        <v>448.5</v>
      </c>
      <c r="M63" s="242"/>
    </row>
    <row r="64" spans="1:13" ht="15">
      <c r="A64" s="337" t="s">
        <v>312</v>
      </c>
      <c r="B64" s="337"/>
      <c r="C64" s="145"/>
      <c r="D64" s="145"/>
      <c r="E64" s="145"/>
      <c r="F64" s="145"/>
      <c r="G64" s="145"/>
      <c r="H64" s="145"/>
      <c r="I64" s="75">
        <f>SUM(I62:I63)</f>
        <v>283.3</v>
      </c>
      <c r="J64" s="75">
        <f>SUM(J62:J63)</f>
        <v>283.3</v>
      </c>
      <c r="K64" s="75">
        <f>SUM(K62:K63)</f>
        <v>283.3</v>
      </c>
      <c r="L64" s="75">
        <f>SUM(L62:L63)</f>
        <v>849.9</v>
      </c>
      <c r="M64" s="9"/>
    </row>
    <row r="65" spans="1:13" ht="33.75" customHeight="1">
      <c r="A65" s="327" t="s">
        <v>317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</row>
    <row r="66" spans="1:13" ht="70.5" customHeight="1">
      <c r="A66" s="16" t="s">
        <v>332</v>
      </c>
      <c r="B66" s="155" t="s">
        <v>177</v>
      </c>
      <c r="C66" s="241" t="s">
        <v>82</v>
      </c>
      <c r="D66" s="46" t="s">
        <v>136</v>
      </c>
      <c r="E66" s="46" t="s">
        <v>56</v>
      </c>
      <c r="F66" s="46" t="s">
        <v>187</v>
      </c>
      <c r="G66" s="162">
        <v>622</v>
      </c>
      <c r="H66" s="162">
        <v>30</v>
      </c>
      <c r="I66" s="163">
        <f>3073.6+61.476</f>
        <v>3135.1</v>
      </c>
      <c r="J66" s="163">
        <v>3135.1</v>
      </c>
      <c r="K66" s="163">
        <v>3135.1</v>
      </c>
      <c r="L66" s="163">
        <f>I66+J66+K66</f>
        <v>9405.3</v>
      </c>
      <c r="M66" s="284" t="s">
        <v>373</v>
      </c>
    </row>
    <row r="67" spans="1:13" ht="69.75" customHeight="1">
      <c r="A67" s="16" t="s">
        <v>333</v>
      </c>
      <c r="B67" s="155" t="s">
        <v>185</v>
      </c>
      <c r="C67" s="288"/>
      <c r="D67" s="46" t="s">
        <v>136</v>
      </c>
      <c r="E67" s="46" t="s">
        <v>56</v>
      </c>
      <c r="F67" s="46" t="s">
        <v>186</v>
      </c>
      <c r="G67" s="46" t="s">
        <v>98</v>
      </c>
      <c r="H67" s="46" t="s">
        <v>328</v>
      </c>
      <c r="I67" s="163">
        <v>1216</v>
      </c>
      <c r="J67" s="163">
        <v>1216</v>
      </c>
      <c r="K67" s="163">
        <v>1216</v>
      </c>
      <c r="L67" s="163">
        <f>SUM(I67:K67)</f>
        <v>3648</v>
      </c>
      <c r="M67" s="284"/>
    </row>
    <row r="68" spans="1:13" ht="30.75">
      <c r="A68" s="16" t="s">
        <v>334</v>
      </c>
      <c r="B68" s="155" t="s">
        <v>86</v>
      </c>
      <c r="C68" s="288"/>
      <c r="D68" s="46" t="s">
        <v>136</v>
      </c>
      <c r="E68" s="46" t="s">
        <v>56</v>
      </c>
      <c r="F68" s="46" t="s">
        <v>157</v>
      </c>
      <c r="G68" s="46" t="s">
        <v>98</v>
      </c>
      <c r="H68" s="46" t="s">
        <v>327</v>
      </c>
      <c r="I68" s="75">
        <v>113.2</v>
      </c>
      <c r="J68" s="75">
        <v>113.2</v>
      </c>
      <c r="K68" s="75">
        <v>113.2</v>
      </c>
      <c r="L68" s="163">
        <f>SUM(I68:K68)</f>
        <v>339.6</v>
      </c>
      <c r="M68" s="284"/>
    </row>
    <row r="69" spans="1:13" ht="30.75" customHeight="1">
      <c r="A69" s="320" t="s">
        <v>335</v>
      </c>
      <c r="B69" s="331" t="s">
        <v>182</v>
      </c>
      <c r="C69" s="288"/>
      <c r="D69" s="323" t="s">
        <v>136</v>
      </c>
      <c r="E69" s="323" t="s">
        <v>57</v>
      </c>
      <c r="F69" s="323" t="s">
        <v>187</v>
      </c>
      <c r="G69" s="46" t="s">
        <v>112</v>
      </c>
      <c r="H69" s="46" t="s">
        <v>326</v>
      </c>
      <c r="I69" s="75">
        <v>56.2</v>
      </c>
      <c r="J69" s="75">
        <v>56.2</v>
      </c>
      <c r="K69" s="75">
        <v>56.2</v>
      </c>
      <c r="L69" s="163">
        <f>SUM(I69:K69)</f>
        <v>168.6</v>
      </c>
      <c r="M69" s="288" t="s">
        <v>362</v>
      </c>
    </row>
    <row r="70" spans="1:13" ht="15">
      <c r="A70" s="321"/>
      <c r="B70" s="356"/>
      <c r="C70" s="288"/>
      <c r="D70" s="328"/>
      <c r="E70" s="328"/>
      <c r="F70" s="328"/>
      <c r="G70" s="46" t="s">
        <v>166</v>
      </c>
      <c r="H70" s="46" t="s">
        <v>326</v>
      </c>
      <c r="I70" s="75">
        <v>17</v>
      </c>
      <c r="J70" s="75">
        <v>17</v>
      </c>
      <c r="K70" s="75">
        <v>17</v>
      </c>
      <c r="L70" s="163">
        <f>SUM(I70:K70)</f>
        <v>51</v>
      </c>
      <c r="M70" s="288"/>
    </row>
    <row r="71" spans="1:13" ht="108.75">
      <c r="A71" s="16" t="s">
        <v>336</v>
      </c>
      <c r="B71" s="155" t="s">
        <v>178</v>
      </c>
      <c r="C71" s="288"/>
      <c r="D71" s="46" t="s">
        <v>136</v>
      </c>
      <c r="E71" s="46" t="s">
        <v>56</v>
      </c>
      <c r="F71" s="46" t="s">
        <v>187</v>
      </c>
      <c r="G71" s="46" t="s">
        <v>99</v>
      </c>
      <c r="H71" s="46" t="s">
        <v>326</v>
      </c>
      <c r="I71" s="75">
        <v>3661.2</v>
      </c>
      <c r="J71" s="75">
        <v>3661.2</v>
      </c>
      <c r="K71" s="75">
        <v>3661.2</v>
      </c>
      <c r="L71" s="75">
        <f>I71+J71+K71</f>
        <v>10983.6</v>
      </c>
      <c r="M71" s="288"/>
    </row>
    <row r="72" spans="1:13" ht="15">
      <c r="A72" s="354" t="s">
        <v>331</v>
      </c>
      <c r="B72" s="354"/>
      <c r="C72" s="158"/>
      <c r="D72" s="158"/>
      <c r="E72" s="158"/>
      <c r="F72" s="158"/>
      <c r="G72" s="158"/>
      <c r="H72" s="158"/>
      <c r="I72" s="75">
        <f>SUM(I66:I71)</f>
        <v>8198.7</v>
      </c>
      <c r="J72" s="75">
        <f>SUM(J66:J71)</f>
        <v>8198.7</v>
      </c>
      <c r="K72" s="75">
        <f>SUM(K66:K71)</f>
        <v>8198.7</v>
      </c>
      <c r="L72" s="75">
        <f>SUM(L66:L71)</f>
        <v>24596.1</v>
      </c>
      <c r="M72" s="13"/>
    </row>
    <row r="73" spans="1:13" ht="15">
      <c r="A73" s="354" t="s">
        <v>50</v>
      </c>
      <c r="B73" s="354"/>
      <c r="C73" s="158"/>
      <c r="D73" s="158"/>
      <c r="E73" s="158"/>
      <c r="F73" s="158"/>
      <c r="G73" s="158"/>
      <c r="H73" s="158"/>
      <c r="I73" s="75">
        <f>I72+I64+I60+I53+I49+I43+I21</f>
        <v>986158.6</v>
      </c>
      <c r="J73" s="75">
        <f>J72+J64+J60+J53+J49+J43+J21</f>
        <v>972485.9</v>
      </c>
      <c r="K73" s="75">
        <f>K72+K64+K60+K53+K49+K43+K21</f>
        <v>947661.7</v>
      </c>
      <c r="L73" s="75">
        <f>L72+L64+L60+L53+L49+L43+L21</f>
        <v>2906306.2</v>
      </c>
      <c r="M73" s="13"/>
    </row>
    <row r="74" spans="1:13" ht="15">
      <c r="A74" s="360"/>
      <c r="B74" s="360"/>
      <c r="C74" s="60"/>
      <c r="D74" s="60"/>
      <c r="E74" s="60"/>
      <c r="F74" s="60"/>
      <c r="G74" s="60"/>
      <c r="H74" s="60"/>
      <c r="I74" s="61"/>
      <c r="J74" s="61"/>
      <c r="K74" s="3"/>
      <c r="L74" s="3"/>
      <c r="M74" s="3"/>
    </row>
    <row r="75" spans="1:13" ht="15">
      <c r="A75" s="361"/>
      <c r="B75" s="361"/>
      <c r="C75" s="10"/>
      <c r="D75" s="10"/>
      <c r="E75" s="10"/>
      <c r="F75" s="10"/>
      <c r="G75" s="10"/>
      <c r="H75" s="10"/>
      <c r="I75" s="62"/>
      <c r="J75" s="62"/>
      <c r="K75" s="3"/>
      <c r="L75" s="3"/>
      <c r="M75" s="3"/>
    </row>
    <row r="76" spans="1:13" ht="15">
      <c r="A76" s="1" t="str">
        <f>'[1]Мероприятия подпрограммы_2'!A25</f>
        <v>Руководитель Управления образования</v>
      </c>
      <c r="B76" s="1"/>
      <c r="C76" s="1"/>
      <c r="D76" s="1"/>
      <c r="E76" s="1"/>
      <c r="F76" s="1"/>
      <c r="G76" s="1" t="str">
        <f>'[1]Мероприятия подпрограммы_2'!G25</f>
        <v>И.И. Кудряшова</v>
      </c>
      <c r="H76" s="1"/>
      <c r="I76" s="1"/>
      <c r="J76" s="1"/>
      <c r="K76" s="1"/>
      <c r="L76" s="1"/>
      <c r="M76" s="15"/>
    </row>
    <row r="77" spans="1:13" ht="17.25">
      <c r="A77" s="1"/>
      <c r="B77" s="1"/>
      <c r="C77" s="1"/>
      <c r="D77" s="1"/>
      <c r="E77" s="1"/>
      <c r="F77" s="1"/>
      <c r="G77" s="1" t="s">
        <v>201</v>
      </c>
      <c r="H77" s="1"/>
      <c r="I77" s="118">
        <f>I41+I47</f>
        <v>26028</v>
      </c>
      <c r="J77" s="118">
        <f>J41+J47</f>
        <v>24916.2</v>
      </c>
      <c r="K77" s="118">
        <f>K41+K47</f>
        <v>7308.7</v>
      </c>
      <c r="L77" s="118">
        <f>L41+L47</f>
        <v>58252.9</v>
      </c>
      <c r="M77" s="15"/>
    </row>
    <row r="78" spans="7:12" ht="17.25">
      <c r="G78" s="97" t="s">
        <v>172</v>
      </c>
      <c r="H78" s="97"/>
      <c r="I78" s="119">
        <f>I7+I8+I9+I10+I11+I18+I19+I20+I23+I24+I25+I26+I33+I35+I39+I40+I45+I46+I66+I69+I70+I71</f>
        <v>715587.6</v>
      </c>
      <c r="J78" s="119">
        <f>J7+J8+J9+J10+J11+J18+J19+J20+J23+J24+J25+J26+J33+J35+J39+J40+J45+J46+J66+J69+J70+J71</f>
        <v>714715.3</v>
      </c>
      <c r="K78" s="119">
        <f>K7+K8+K9+K10+K11+K18+K19+K20+K23+K24+K25+K26+K33+K35+K39+K40+K45+K46+K66+K69+K70+K71</f>
        <v>707523.5</v>
      </c>
      <c r="L78" s="119">
        <f>L7+L8+L9+L10+L11+L18+L19+L20+L23+L24+L25+L26+L33+L35+L39+L40+L45+L46+L66+L69+L70+L71</f>
        <v>2137826.4</v>
      </c>
    </row>
    <row r="79" spans="7:12" ht="17.25">
      <c r="G79" s="97" t="s">
        <v>173</v>
      </c>
      <c r="H79" s="97"/>
      <c r="I79" s="119">
        <f>I13+I14+I15+I28+I52</f>
        <v>48806.1</v>
      </c>
      <c r="J79" s="119">
        <f>J13+J14+J15+J28+J52</f>
        <v>48806.1</v>
      </c>
      <c r="K79" s="119">
        <f>K13+K14+K15+K28+K52</f>
        <v>48806.1</v>
      </c>
      <c r="L79" s="119">
        <f>L13+L14+L15+L28+L52</f>
        <v>146418.3</v>
      </c>
    </row>
    <row r="80" spans="7:12" ht="17.25">
      <c r="G80" s="97" t="s">
        <v>174</v>
      </c>
      <c r="H80" s="97"/>
      <c r="I80" s="119">
        <f>I12+I27+I29+I30+I31+I32+I34+I36+I37+I38+I42+I48+I51+I55+I56+I57+I58+I59+I62+I63+I67+I68+I16</f>
        <v>195736.9</v>
      </c>
      <c r="J80" s="119">
        <f>J12+J27+J29+J30+J31+J32+J34+J36+J37+J38+J42+J48+J51+J55+J56+J57+J58+J59+J62+J63+J67+J68+J16</f>
        <v>184048.3</v>
      </c>
      <c r="K80" s="119">
        <f>K12+K27+K29+K30+K31+K32+K34+K36+K37+K38+K42+K48+K51+K55+K56+K57+K58+K59+K62+K63+K67+K68+K16</f>
        <v>184023.4</v>
      </c>
      <c r="L80" s="119">
        <f>L12+L27+L29+L30+L31+L32+L34+L36+L37+L38+L42+L48+L51+L55+L56+L57+L58+L59+L62+L63+L67+L68+L16</f>
        <v>563808.6</v>
      </c>
    </row>
    <row r="81" spans="7:12" ht="17.25">
      <c r="G81" s="97"/>
      <c r="H81" s="97"/>
      <c r="I81" s="120"/>
      <c r="J81" s="121"/>
      <c r="K81" s="121"/>
      <c r="L81" s="118">
        <f>SUM(I81:K81)</f>
        <v>0</v>
      </c>
    </row>
    <row r="82" spans="6:12" ht="17.25">
      <c r="F82" s="85" t="s">
        <v>202</v>
      </c>
      <c r="G82" s="97"/>
      <c r="H82" s="97"/>
      <c r="I82" s="122">
        <f>I77+I78+I80</f>
        <v>937352.5</v>
      </c>
      <c r="J82" s="123">
        <f>J77+J78+J80</f>
        <v>923679.8</v>
      </c>
      <c r="K82" s="123">
        <f>K77+K78+K80</f>
        <v>898855.6</v>
      </c>
      <c r="L82" s="118">
        <f>SUM(I82:K82)</f>
        <v>2759887.9</v>
      </c>
    </row>
    <row r="83" spans="7:12" ht="17.25">
      <c r="G83" s="97"/>
      <c r="H83" s="97"/>
      <c r="I83" s="116"/>
      <c r="J83" s="97"/>
      <c r="K83" s="97"/>
      <c r="L83" s="118">
        <f>SUM(I83:K83)</f>
        <v>0</v>
      </c>
    </row>
    <row r="84" spans="7:12" ht="17.25">
      <c r="G84" s="97"/>
      <c r="H84" s="97"/>
      <c r="I84" s="117">
        <f>I77+I78+I79+I80</f>
        <v>986158.6</v>
      </c>
      <c r="J84" s="117">
        <f>J77+J78+J79+J80</f>
        <v>972485.9</v>
      </c>
      <c r="K84" s="117">
        <f>K77+K78+K79+K80</f>
        <v>947661.7</v>
      </c>
      <c r="L84" s="118">
        <f>SUM(I84:K84)</f>
        <v>2906306.2</v>
      </c>
    </row>
    <row r="85" spans="6:12" ht="16.5">
      <c r="F85" s="85" t="s">
        <v>290</v>
      </c>
      <c r="G85" s="97"/>
      <c r="H85" s="97"/>
      <c r="I85" s="117">
        <f>I84-I73</f>
        <v>0</v>
      </c>
      <c r="J85" s="117">
        <f>J84-J73</f>
        <v>0</v>
      </c>
      <c r="K85" s="117">
        <f>K84-K73</f>
        <v>0</v>
      </c>
      <c r="L85" s="117">
        <f>L84-L73</f>
        <v>0</v>
      </c>
    </row>
  </sheetData>
  <sheetProtection/>
  <autoFilter ref="A4:M73"/>
  <mergeCells count="130">
    <mergeCell ref="F38:F39"/>
    <mergeCell ref="G38:G39"/>
    <mergeCell ref="M38:M39"/>
    <mergeCell ref="E35:E36"/>
    <mergeCell ref="F35:F36"/>
    <mergeCell ref="G35:G36"/>
    <mergeCell ref="M35:M36"/>
    <mergeCell ref="B69:B70"/>
    <mergeCell ref="D69:D70"/>
    <mergeCell ref="A38:A39"/>
    <mergeCell ref="B38:B39"/>
    <mergeCell ref="C38:C39"/>
    <mergeCell ref="D38:D39"/>
    <mergeCell ref="D62:D63"/>
    <mergeCell ref="A50:M50"/>
    <mergeCell ref="A54:M54"/>
    <mergeCell ref="E38:E39"/>
    <mergeCell ref="E62:E63"/>
    <mergeCell ref="A72:B72"/>
    <mergeCell ref="A73:B73"/>
    <mergeCell ref="A74:B74"/>
    <mergeCell ref="A75:B75"/>
    <mergeCell ref="A65:M65"/>
    <mergeCell ref="C66:C71"/>
    <mergeCell ref="M66:M68"/>
    <mergeCell ref="A69:A70"/>
    <mergeCell ref="A64:B64"/>
    <mergeCell ref="E55:E59"/>
    <mergeCell ref="F55:F59"/>
    <mergeCell ref="E69:E70"/>
    <mergeCell ref="F69:F70"/>
    <mergeCell ref="M69:M71"/>
    <mergeCell ref="A60:B60"/>
    <mergeCell ref="A61:M61"/>
    <mergeCell ref="A62:A63"/>
    <mergeCell ref="B62:B63"/>
    <mergeCell ref="C62:C63"/>
    <mergeCell ref="F46:F48"/>
    <mergeCell ref="G46:G48"/>
    <mergeCell ref="F62:F63"/>
    <mergeCell ref="M62:M63"/>
    <mergeCell ref="M51:M52"/>
    <mergeCell ref="A53:B53"/>
    <mergeCell ref="A55:A59"/>
    <mergeCell ref="B55:B59"/>
    <mergeCell ref="C55:C59"/>
    <mergeCell ref="D55:D59"/>
    <mergeCell ref="G40:G42"/>
    <mergeCell ref="M40:M42"/>
    <mergeCell ref="M55:M60"/>
    <mergeCell ref="A43:B43"/>
    <mergeCell ref="A44:M44"/>
    <mergeCell ref="A46:A48"/>
    <mergeCell ref="B46:B48"/>
    <mergeCell ref="C46:C48"/>
    <mergeCell ref="D46:D48"/>
    <mergeCell ref="E46:E48"/>
    <mergeCell ref="G33:G34"/>
    <mergeCell ref="M33:M34"/>
    <mergeCell ref="A29:A32"/>
    <mergeCell ref="M46:M48"/>
    <mergeCell ref="A40:A42"/>
    <mergeCell ref="B40:B42"/>
    <mergeCell ref="C40:C42"/>
    <mergeCell ref="D40:D42"/>
    <mergeCell ref="E40:E42"/>
    <mergeCell ref="F40:F42"/>
    <mergeCell ref="A33:A34"/>
    <mergeCell ref="B33:B34"/>
    <mergeCell ref="C33:C34"/>
    <mergeCell ref="D33:D34"/>
    <mergeCell ref="E33:E34"/>
    <mergeCell ref="F33:F34"/>
    <mergeCell ref="D29:D32"/>
    <mergeCell ref="E29:E32"/>
    <mergeCell ref="F29:F32"/>
    <mergeCell ref="A22:M22"/>
    <mergeCell ref="A23:A25"/>
    <mergeCell ref="B23:B25"/>
    <mergeCell ref="C23:C25"/>
    <mergeCell ref="D23:D24"/>
    <mergeCell ref="M29:M32"/>
    <mergeCell ref="E23:E24"/>
    <mergeCell ref="B16:B17"/>
    <mergeCell ref="B29:B32"/>
    <mergeCell ref="C29:C32"/>
    <mergeCell ref="F23:F24"/>
    <mergeCell ref="M23:M28"/>
    <mergeCell ref="A19:A20"/>
    <mergeCell ref="B19:B20"/>
    <mergeCell ref="C19:C20"/>
    <mergeCell ref="M19:M20"/>
    <mergeCell ref="A21:B21"/>
    <mergeCell ref="E10:E11"/>
    <mergeCell ref="A13:A14"/>
    <mergeCell ref="B13:B14"/>
    <mergeCell ref="C13:C15"/>
    <mergeCell ref="D13:D15"/>
    <mergeCell ref="A35:A36"/>
    <mergeCell ref="B35:B36"/>
    <mergeCell ref="C35:C36"/>
    <mergeCell ref="D35:D36"/>
    <mergeCell ref="A16:A17"/>
    <mergeCell ref="A49:B49"/>
    <mergeCell ref="C16:C17"/>
    <mergeCell ref="D16:D17"/>
    <mergeCell ref="E16:E17"/>
    <mergeCell ref="F16:F17"/>
    <mergeCell ref="A5:M5"/>
    <mergeCell ref="A6:M6"/>
    <mergeCell ref="D7:D9"/>
    <mergeCell ref="M7:M15"/>
    <mergeCell ref="A10:A11"/>
    <mergeCell ref="K1:M1"/>
    <mergeCell ref="D3:H3"/>
    <mergeCell ref="I3:L3"/>
    <mergeCell ref="A2:K2"/>
    <mergeCell ref="A7:A9"/>
    <mergeCell ref="B7:B9"/>
    <mergeCell ref="C7:C9"/>
    <mergeCell ref="G16:G17"/>
    <mergeCell ref="M16:M17"/>
    <mergeCell ref="G13:G14"/>
    <mergeCell ref="A3:A4"/>
    <mergeCell ref="B3:B4"/>
    <mergeCell ref="C3:C4"/>
    <mergeCell ref="F10:F11"/>
    <mergeCell ref="D10:D11"/>
    <mergeCell ref="B10:B11"/>
    <mergeCell ref="C10:C11"/>
  </mergeCells>
  <printOptions/>
  <pageMargins left="0.3937007874015748" right="0.3937007874015748" top="0.7480314960629921" bottom="0.3937007874015748" header="0.31496062992125984" footer="0.31496062992125984"/>
  <pageSetup fitToHeight="0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N19"/>
  <sheetViews>
    <sheetView view="pageBreakPreview" zoomScale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" sqref="F1:K1"/>
    </sheetView>
  </sheetViews>
  <sheetFormatPr defaultColWidth="9.125" defaultRowHeight="12.75"/>
  <cols>
    <col min="1" max="1" width="6.375" style="37" customWidth="1"/>
    <col min="2" max="2" width="79.125" style="1" customWidth="1"/>
    <col min="3" max="3" width="12.00390625" style="1" customWidth="1"/>
    <col min="4" max="4" width="16.375" style="1" customWidth="1"/>
    <col min="5" max="5" width="11.50390625" style="1" hidden="1" customWidth="1"/>
    <col min="6" max="6" width="11.50390625" style="1" customWidth="1"/>
    <col min="7" max="7" width="13.50390625" style="1" customWidth="1"/>
    <col min="8" max="12" width="11.50390625" style="1" customWidth="1"/>
    <col min="13" max="13" width="11.50390625" style="77" customWidth="1"/>
    <col min="14" max="14" width="12.50390625" style="1" customWidth="1"/>
    <col min="15" max="16384" width="9.125" style="1" customWidth="1"/>
  </cols>
  <sheetData>
    <row r="1" spans="1:12" ht="115.5" customHeight="1">
      <c r="A1" s="35"/>
      <c r="B1" s="11"/>
      <c r="C1" s="21"/>
      <c r="D1" s="11"/>
      <c r="F1" s="371" t="s">
        <v>114</v>
      </c>
      <c r="G1" s="371"/>
      <c r="H1" s="371"/>
      <c r="I1" s="371"/>
      <c r="J1" s="371"/>
      <c r="K1" s="371"/>
      <c r="L1" s="66"/>
    </row>
    <row r="2" spans="1:12" ht="37.5" customHeight="1">
      <c r="A2" s="372" t="s">
        <v>70</v>
      </c>
      <c r="B2" s="372"/>
      <c r="C2" s="372"/>
      <c r="D2" s="372"/>
      <c r="E2" s="372"/>
      <c r="F2" s="372"/>
      <c r="G2" s="372"/>
      <c r="H2" s="372"/>
      <c r="I2" s="372"/>
      <c r="J2" s="39"/>
      <c r="K2" s="39"/>
      <c r="L2" s="39"/>
    </row>
    <row r="3" spans="1:14" ht="25.5" customHeight="1">
      <c r="A3" s="373" t="s">
        <v>6</v>
      </c>
      <c r="B3" s="369" t="s">
        <v>71</v>
      </c>
      <c r="C3" s="369" t="s">
        <v>3</v>
      </c>
      <c r="D3" s="369" t="s">
        <v>29</v>
      </c>
      <c r="E3" s="284" t="s">
        <v>22</v>
      </c>
      <c r="F3" s="284" t="s">
        <v>20</v>
      </c>
      <c r="G3" s="284" t="s">
        <v>21</v>
      </c>
      <c r="H3" s="284" t="s">
        <v>23</v>
      </c>
      <c r="I3" s="284" t="s">
        <v>24</v>
      </c>
      <c r="J3" s="241" t="s">
        <v>25</v>
      </c>
      <c r="K3" s="284" t="s">
        <v>26</v>
      </c>
      <c r="L3" s="369" t="s">
        <v>27</v>
      </c>
      <c r="M3" s="284" t="s">
        <v>135</v>
      </c>
      <c r="N3" s="284" t="s">
        <v>167</v>
      </c>
    </row>
    <row r="4" spans="1:14" ht="25.5" customHeight="1">
      <c r="A4" s="373"/>
      <c r="B4" s="369"/>
      <c r="C4" s="369"/>
      <c r="D4" s="369"/>
      <c r="E4" s="284"/>
      <c r="F4" s="284"/>
      <c r="G4" s="284"/>
      <c r="H4" s="284"/>
      <c r="I4" s="284"/>
      <c r="J4" s="288"/>
      <c r="K4" s="284"/>
      <c r="L4" s="370"/>
      <c r="M4" s="284"/>
      <c r="N4" s="284"/>
    </row>
    <row r="5" spans="1:14" ht="25.5" customHeight="1">
      <c r="A5" s="373"/>
      <c r="B5" s="369"/>
      <c r="C5" s="369"/>
      <c r="D5" s="369"/>
      <c r="E5" s="284"/>
      <c r="F5" s="284"/>
      <c r="G5" s="284"/>
      <c r="H5" s="284"/>
      <c r="I5" s="284"/>
      <c r="J5" s="242"/>
      <c r="K5" s="284"/>
      <c r="L5" s="370"/>
      <c r="M5" s="284"/>
      <c r="N5" s="284"/>
    </row>
    <row r="6" spans="1:14" ht="60" customHeight="1">
      <c r="A6" s="366" t="s">
        <v>78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</row>
    <row r="7" spans="1:14" ht="47.25" customHeight="1">
      <c r="A7" s="366" t="s">
        <v>80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8"/>
    </row>
    <row r="8" spans="1:14" ht="86.25" customHeight="1">
      <c r="A8" s="16" t="s">
        <v>94</v>
      </c>
      <c r="B8" s="70" t="s">
        <v>134</v>
      </c>
      <c r="C8" s="73" t="s">
        <v>2</v>
      </c>
      <c r="D8" s="72" t="s">
        <v>0</v>
      </c>
      <c r="E8" s="17">
        <v>97.09</v>
      </c>
      <c r="F8" s="17">
        <v>29.68</v>
      </c>
      <c r="G8" s="17">
        <v>36.63</v>
      </c>
      <c r="H8" s="17">
        <v>36.63</v>
      </c>
      <c r="I8" s="17">
        <v>36.63</v>
      </c>
      <c r="J8" s="17">
        <v>40</v>
      </c>
      <c r="K8" s="17">
        <v>40</v>
      </c>
      <c r="L8" s="78">
        <v>40</v>
      </c>
      <c r="M8" s="78">
        <v>40</v>
      </c>
      <c r="N8" s="17">
        <v>40</v>
      </c>
    </row>
    <row r="9" spans="1:14" ht="36.75" customHeight="1">
      <c r="A9" s="366" t="s">
        <v>81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8"/>
    </row>
    <row r="10" spans="1:14" ht="69" customHeight="1">
      <c r="A10" s="74" t="s">
        <v>95</v>
      </c>
      <c r="B10" s="70" t="s">
        <v>79</v>
      </c>
      <c r="C10" s="12" t="s">
        <v>12</v>
      </c>
      <c r="D10" s="72" t="s">
        <v>1</v>
      </c>
      <c r="E10" s="36">
        <v>243</v>
      </c>
      <c r="F10" s="36">
        <v>4</v>
      </c>
      <c r="G10" s="36">
        <v>6</v>
      </c>
      <c r="H10" s="36">
        <v>0</v>
      </c>
      <c r="I10" s="36">
        <v>4</v>
      </c>
      <c r="J10" s="36">
        <v>2</v>
      </c>
      <c r="K10" s="36">
        <v>1</v>
      </c>
      <c r="L10" s="12">
        <v>6</v>
      </c>
      <c r="M10" s="12">
        <v>0</v>
      </c>
      <c r="N10" s="9">
        <v>2</v>
      </c>
    </row>
    <row r="11" spans="1:11" ht="47.25" customHeight="1">
      <c r="A11" s="1" t="s">
        <v>168</v>
      </c>
      <c r="G11" s="1" t="s">
        <v>169</v>
      </c>
      <c r="H11" s="49" t="s">
        <v>161</v>
      </c>
      <c r="I11" s="49"/>
      <c r="J11" s="40"/>
      <c r="K11" s="63"/>
    </row>
    <row r="12" spans="1:12" ht="15">
      <c r="A12" s="47"/>
      <c r="B12" s="48"/>
      <c r="C12" s="41"/>
      <c r="D12" s="42"/>
      <c r="E12" s="40"/>
      <c r="F12" s="40"/>
      <c r="G12" s="40"/>
      <c r="I12" s="63"/>
      <c r="J12" s="63"/>
      <c r="L12" s="67"/>
    </row>
    <row r="13" spans="1:12" ht="15">
      <c r="A13" s="38"/>
      <c r="B13" s="38"/>
      <c r="C13" s="38"/>
      <c r="L13" s="67"/>
    </row>
    <row r="14" ht="15">
      <c r="L14" s="68"/>
    </row>
    <row r="15" ht="15">
      <c r="L15" s="69"/>
    </row>
    <row r="16" ht="15">
      <c r="L16" s="69"/>
    </row>
    <row r="17" ht="15">
      <c r="L17" s="69"/>
    </row>
    <row r="18" ht="15">
      <c r="L18" s="67"/>
    </row>
    <row r="19" ht="15">
      <c r="L19" s="63"/>
    </row>
  </sheetData>
  <sheetProtection/>
  <mergeCells count="19">
    <mergeCell ref="J3:J5"/>
    <mergeCell ref="L3:L5"/>
    <mergeCell ref="F1:K1"/>
    <mergeCell ref="A2:I2"/>
    <mergeCell ref="A3:A5"/>
    <mergeCell ref="B3:B5"/>
    <mergeCell ref="C3:C5"/>
    <mergeCell ref="D3:D5"/>
    <mergeCell ref="E3:E5"/>
    <mergeCell ref="N3:N5"/>
    <mergeCell ref="A6:N6"/>
    <mergeCell ref="A7:N7"/>
    <mergeCell ref="A9:N9"/>
    <mergeCell ref="M3:M5"/>
    <mergeCell ref="F3:F5"/>
    <mergeCell ref="G3:G5"/>
    <mergeCell ref="H3:H5"/>
    <mergeCell ref="I3:I5"/>
    <mergeCell ref="K3:K5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66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25"/>
  <sheetViews>
    <sheetView view="pageBreakPreview" zoomScale="75" zoomScaleNormal="60" zoomScaleSheetLayoutView="75" zoomScalePageLayoutView="0" workbookViewId="0" topLeftCell="A1">
      <selection activeCell="A1" sqref="A1:IV16384"/>
    </sheetView>
  </sheetViews>
  <sheetFormatPr defaultColWidth="9.125" defaultRowHeight="12.75"/>
  <cols>
    <col min="1" max="1" width="6.875" style="89" customWidth="1"/>
    <col min="2" max="2" width="36.50390625" style="89" customWidth="1"/>
    <col min="3" max="3" width="17.625" style="89" customWidth="1"/>
    <col min="4" max="5" width="9.125" style="89" customWidth="1"/>
    <col min="6" max="6" width="13.125" style="89" customWidth="1"/>
    <col min="7" max="7" width="9.125" style="89" customWidth="1"/>
    <col min="8" max="8" width="14.625" style="89" customWidth="1"/>
    <col min="9" max="9" width="14.00390625" style="89" customWidth="1"/>
    <col min="10" max="10" width="14.50390625" style="89" customWidth="1"/>
    <col min="11" max="11" width="13.125" style="89" customWidth="1"/>
    <col min="12" max="12" width="40.50390625" style="89" customWidth="1"/>
    <col min="13" max="16384" width="9.125" style="89" customWidth="1"/>
  </cols>
  <sheetData>
    <row r="1" spans="1:12" ht="121.5" customHeight="1">
      <c r="A1" s="2"/>
      <c r="B1" s="5"/>
      <c r="C1" s="4"/>
      <c r="D1" s="4"/>
      <c r="E1" s="4"/>
      <c r="F1" s="4"/>
      <c r="G1" s="4"/>
      <c r="H1" s="318"/>
      <c r="I1" s="318"/>
      <c r="J1" s="3"/>
      <c r="K1" s="380" t="s">
        <v>115</v>
      </c>
      <c r="L1" s="380"/>
    </row>
    <row r="2" spans="1:12" ht="47.25" customHeight="1">
      <c r="A2" s="319" t="s">
        <v>48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 customHeight="1">
      <c r="A3" s="241" t="s">
        <v>6</v>
      </c>
      <c r="B3" s="241" t="s">
        <v>14</v>
      </c>
      <c r="C3" s="241" t="s">
        <v>38</v>
      </c>
      <c r="D3" s="298" t="s">
        <v>37</v>
      </c>
      <c r="E3" s="299"/>
      <c r="F3" s="299"/>
      <c r="G3" s="300"/>
      <c r="H3" s="298" t="s">
        <v>42</v>
      </c>
      <c r="I3" s="299"/>
      <c r="J3" s="299"/>
      <c r="K3" s="300"/>
      <c r="L3" s="241" t="s">
        <v>49</v>
      </c>
    </row>
    <row r="4" spans="1:12" ht="47.25" customHeight="1">
      <c r="A4" s="242"/>
      <c r="B4" s="242"/>
      <c r="C4" s="242"/>
      <c r="D4" s="8" t="s">
        <v>38</v>
      </c>
      <c r="E4" s="8" t="s">
        <v>39</v>
      </c>
      <c r="F4" s="8" t="s">
        <v>40</v>
      </c>
      <c r="G4" s="8" t="s">
        <v>41</v>
      </c>
      <c r="H4" s="8">
        <v>2018</v>
      </c>
      <c r="I4" s="8">
        <v>2019</v>
      </c>
      <c r="J4" s="8">
        <v>2020</v>
      </c>
      <c r="K4" s="8" t="s">
        <v>43</v>
      </c>
      <c r="L4" s="242"/>
    </row>
    <row r="5" spans="1:12" ht="15.75" customHeight="1">
      <c r="A5" s="348" t="s">
        <v>73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49"/>
    </row>
    <row r="6" spans="1:12" ht="35.25" customHeight="1">
      <c r="A6" s="384" t="s">
        <v>80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6"/>
    </row>
    <row r="7" spans="1:12" ht="74.25" customHeight="1">
      <c r="A7" s="355" t="s">
        <v>62</v>
      </c>
      <c r="B7" s="374" t="s">
        <v>103</v>
      </c>
      <c r="C7" s="241" t="s">
        <v>130</v>
      </c>
      <c r="D7" s="323" t="s">
        <v>131</v>
      </c>
      <c r="E7" s="320" t="s">
        <v>57</v>
      </c>
      <c r="F7" s="320" t="s">
        <v>137</v>
      </c>
      <c r="G7" s="16" t="s">
        <v>112</v>
      </c>
      <c r="H7" s="75">
        <v>989.2</v>
      </c>
      <c r="I7" s="75">
        <v>989.2</v>
      </c>
      <c r="J7" s="75">
        <v>989.2</v>
      </c>
      <c r="K7" s="75">
        <f aca="true" t="shared" si="0" ref="K7:K12">SUM(H7:J7)</f>
        <v>2967.6</v>
      </c>
      <c r="L7" s="377" t="s">
        <v>132</v>
      </c>
    </row>
    <row r="8" spans="1:12" ht="86.25" customHeight="1">
      <c r="A8" s="355"/>
      <c r="B8" s="375"/>
      <c r="C8" s="288"/>
      <c r="D8" s="328"/>
      <c r="E8" s="321"/>
      <c r="F8" s="321"/>
      <c r="G8" s="16" t="s">
        <v>166</v>
      </c>
      <c r="H8" s="75">
        <v>298.8</v>
      </c>
      <c r="I8" s="75">
        <v>298.8</v>
      </c>
      <c r="J8" s="75">
        <v>298.8</v>
      </c>
      <c r="K8" s="75">
        <f t="shared" si="0"/>
        <v>896.4</v>
      </c>
      <c r="L8" s="378"/>
    </row>
    <row r="9" spans="1:12" ht="86.25" customHeight="1">
      <c r="A9" s="355"/>
      <c r="B9" s="376"/>
      <c r="C9" s="242"/>
      <c r="D9" s="324"/>
      <c r="E9" s="322"/>
      <c r="F9" s="322"/>
      <c r="G9" s="16" t="s">
        <v>100</v>
      </c>
      <c r="H9" s="75">
        <v>386.4</v>
      </c>
      <c r="I9" s="75">
        <v>944.5</v>
      </c>
      <c r="J9" s="75">
        <v>944.5</v>
      </c>
      <c r="K9" s="75">
        <f t="shared" si="0"/>
        <v>2275.4</v>
      </c>
      <c r="L9" s="379"/>
    </row>
    <row r="10" spans="1:12" ht="201.75">
      <c r="A10" s="16" t="s">
        <v>63</v>
      </c>
      <c r="B10" s="93" t="s">
        <v>179</v>
      </c>
      <c r="C10" s="8" t="s">
        <v>130</v>
      </c>
      <c r="D10" s="46" t="s">
        <v>131</v>
      </c>
      <c r="E10" s="71" t="s">
        <v>183</v>
      </c>
      <c r="F10" s="71" t="s">
        <v>184</v>
      </c>
      <c r="G10" s="16" t="s">
        <v>99</v>
      </c>
      <c r="H10" s="75">
        <v>322.3</v>
      </c>
      <c r="I10" s="75">
        <v>322.3</v>
      </c>
      <c r="J10" s="75">
        <v>322.3</v>
      </c>
      <c r="K10" s="75">
        <f t="shared" si="0"/>
        <v>966.9</v>
      </c>
      <c r="L10" s="94"/>
    </row>
    <row r="11" spans="1:12" ht="264">
      <c r="A11" s="16" t="s">
        <v>101</v>
      </c>
      <c r="B11" s="93" t="s">
        <v>181</v>
      </c>
      <c r="C11" s="8" t="s">
        <v>130</v>
      </c>
      <c r="D11" s="46" t="s">
        <v>131</v>
      </c>
      <c r="E11" s="71" t="s">
        <v>183</v>
      </c>
      <c r="F11" s="71" t="s">
        <v>184</v>
      </c>
      <c r="G11" s="16" t="s">
        <v>100</v>
      </c>
      <c r="H11" s="75">
        <v>72.9</v>
      </c>
      <c r="I11" s="75">
        <v>72.9</v>
      </c>
      <c r="J11" s="75">
        <v>72.9</v>
      </c>
      <c r="K11" s="75">
        <f t="shared" si="0"/>
        <v>218.7</v>
      </c>
      <c r="L11" s="94"/>
    </row>
    <row r="12" spans="1:12" ht="86.25" customHeight="1">
      <c r="A12" s="16" t="s">
        <v>180</v>
      </c>
      <c r="B12" s="93" t="s">
        <v>182</v>
      </c>
      <c r="C12" s="8" t="s">
        <v>130</v>
      </c>
      <c r="D12" s="46" t="s">
        <v>131</v>
      </c>
      <c r="E12" s="71" t="s">
        <v>183</v>
      </c>
      <c r="F12" s="71" t="s">
        <v>184</v>
      </c>
      <c r="G12" s="16" t="s">
        <v>100</v>
      </c>
      <c r="H12" s="75">
        <v>7.9</v>
      </c>
      <c r="I12" s="75">
        <v>7.9</v>
      </c>
      <c r="J12" s="75">
        <v>7.9</v>
      </c>
      <c r="K12" s="75">
        <f t="shared" si="0"/>
        <v>23.7</v>
      </c>
      <c r="L12" s="94"/>
    </row>
    <row r="13" spans="1:12" ht="22.5" customHeight="1">
      <c r="A13" s="348" t="s">
        <v>4</v>
      </c>
      <c r="B13" s="349"/>
      <c r="C13" s="8"/>
      <c r="D13" s="46"/>
      <c r="E13" s="16"/>
      <c r="F13" s="8"/>
      <c r="G13" s="8"/>
      <c r="H13" s="75">
        <f>SUM(H7:H12)</f>
        <v>2077.5</v>
      </c>
      <c r="I13" s="75">
        <f>SUM(I7:I12)</f>
        <v>2635.6</v>
      </c>
      <c r="J13" s="75">
        <f>SUM(J7:J12)</f>
        <v>2635.6</v>
      </c>
      <c r="K13" s="75">
        <f>SUM(K7:K12)</f>
        <v>7348.7</v>
      </c>
      <c r="L13" s="13"/>
    </row>
    <row r="14" spans="1:12" ht="72.75" customHeight="1">
      <c r="A14" s="387" t="s">
        <v>133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9"/>
    </row>
    <row r="15" spans="1:12" ht="119.25" customHeight="1">
      <c r="A15" s="16" t="s">
        <v>63</v>
      </c>
      <c r="B15" s="45" t="s">
        <v>106</v>
      </c>
      <c r="C15" s="8" t="s">
        <v>130</v>
      </c>
      <c r="D15" s="46" t="s">
        <v>131</v>
      </c>
      <c r="E15" s="46" t="s">
        <v>58</v>
      </c>
      <c r="F15" s="46" t="s">
        <v>162</v>
      </c>
      <c r="G15" s="46" t="s">
        <v>109</v>
      </c>
      <c r="H15" s="75">
        <v>5473.9</v>
      </c>
      <c r="I15" s="75">
        <v>0</v>
      </c>
      <c r="J15" s="75">
        <v>1368.5</v>
      </c>
      <c r="K15" s="75">
        <f>SUM(H15:J15)</f>
        <v>6842.4</v>
      </c>
      <c r="L15" s="241" t="s">
        <v>164</v>
      </c>
    </row>
    <row r="16" spans="1:12" ht="159.75" customHeight="1">
      <c r="A16" s="16" t="s">
        <v>101</v>
      </c>
      <c r="B16" s="45" t="s">
        <v>105</v>
      </c>
      <c r="C16" s="8" t="s">
        <v>130</v>
      </c>
      <c r="D16" s="46" t="s">
        <v>131</v>
      </c>
      <c r="E16" s="46" t="s">
        <v>58</v>
      </c>
      <c r="F16" s="46" t="s">
        <v>138</v>
      </c>
      <c r="G16" s="46" t="s">
        <v>109</v>
      </c>
      <c r="H16" s="75"/>
      <c r="I16" s="75">
        <v>0</v>
      </c>
      <c r="J16" s="75">
        <v>0</v>
      </c>
      <c r="K16" s="75">
        <f>SUM(H16:J16)</f>
        <v>0</v>
      </c>
      <c r="L16" s="242"/>
    </row>
    <row r="17" spans="1:12" ht="15.75" customHeight="1">
      <c r="A17" s="390" t="s">
        <v>5</v>
      </c>
      <c r="B17" s="391"/>
      <c r="C17" s="8"/>
      <c r="D17" s="8"/>
      <c r="E17" s="8"/>
      <c r="F17" s="8"/>
      <c r="G17" s="8"/>
      <c r="H17" s="75">
        <f>SUM(H15:H16)</f>
        <v>5473.9</v>
      </c>
      <c r="I17" s="75">
        <f>SUM(I15:I16)</f>
        <v>0</v>
      </c>
      <c r="J17" s="75">
        <f>SUM(J15:J16)</f>
        <v>1368.5</v>
      </c>
      <c r="K17" s="75">
        <f>SUM(K15:K16)</f>
        <v>6842.4</v>
      </c>
      <c r="L17" s="13"/>
    </row>
    <row r="18" spans="1:12" ht="15">
      <c r="A18" s="392" t="s">
        <v>50</v>
      </c>
      <c r="B18" s="393"/>
      <c r="C18" s="8"/>
      <c r="D18" s="8"/>
      <c r="E18" s="8"/>
      <c r="F18" s="8"/>
      <c r="G18" s="8"/>
      <c r="H18" s="75">
        <f>H13+H17</f>
        <v>7551.4</v>
      </c>
      <c r="I18" s="75">
        <f>I13+I17</f>
        <v>2635.6</v>
      </c>
      <c r="J18" s="75">
        <f>J13+J17</f>
        <v>4004.1</v>
      </c>
      <c r="K18" s="75">
        <f>K13+K17</f>
        <v>14191.1</v>
      </c>
      <c r="L18" s="13"/>
    </row>
    <row r="19" spans="1:12" ht="15">
      <c r="A19" s="381"/>
      <c r="B19" s="381"/>
      <c r="C19" s="60"/>
      <c r="D19" s="60"/>
      <c r="E19" s="60"/>
      <c r="F19" s="60"/>
      <c r="G19" s="60"/>
      <c r="H19" s="61"/>
      <c r="I19" s="61"/>
      <c r="J19" s="3"/>
      <c r="K19" s="3"/>
      <c r="L19" s="3"/>
    </row>
    <row r="20" spans="1:12" ht="15">
      <c r="A20" s="361"/>
      <c r="B20" s="361"/>
      <c r="C20" s="10"/>
      <c r="D20" s="10"/>
      <c r="E20" s="10"/>
      <c r="F20" s="10"/>
      <c r="G20" s="10"/>
      <c r="H20" s="62"/>
      <c r="I20" s="62"/>
      <c r="J20" s="3"/>
      <c r="K20" s="3"/>
      <c r="L20" s="3"/>
    </row>
    <row r="21" spans="1:12" ht="15">
      <c r="A21" s="382" t="s">
        <v>168</v>
      </c>
      <c r="B21" s="382"/>
      <c r="C21" s="382"/>
      <c r="D21" s="59"/>
      <c r="E21" s="59"/>
      <c r="F21" s="59"/>
      <c r="G21" s="59"/>
      <c r="H21" s="20"/>
      <c r="I21" s="1"/>
      <c r="J21" s="1"/>
      <c r="K21" s="1"/>
      <c r="L21" s="20" t="s">
        <v>169</v>
      </c>
    </row>
    <row r="25" ht="12.75">
      <c r="H25" s="95"/>
    </row>
  </sheetData>
  <sheetProtection/>
  <mergeCells count="26">
    <mergeCell ref="A19:B19"/>
    <mergeCell ref="A20:B20"/>
    <mergeCell ref="A21:C21"/>
    <mergeCell ref="A5:L5"/>
    <mergeCell ref="A6:L6"/>
    <mergeCell ref="A13:B13"/>
    <mergeCell ref="A14:L14"/>
    <mergeCell ref="A17:B17"/>
    <mergeCell ref="A18:B18"/>
    <mergeCell ref="A7:A9"/>
    <mergeCell ref="H1:I1"/>
    <mergeCell ref="K1:L1"/>
    <mergeCell ref="A2:L2"/>
    <mergeCell ref="A3:A4"/>
    <mergeCell ref="B3:B4"/>
    <mergeCell ref="C3:C4"/>
    <mergeCell ref="D3:G3"/>
    <mergeCell ref="H3:K3"/>
    <mergeCell ref="L3:L4"/>
    <mergeCell ref="L15:L16"/>
    <mergeCell ref="B7:B9"/>
    <mergeCell ref="C7:C9"/>
    <mergeCell ref="D7:D9"/>
    <mergeCell ref="E7:E9"/>
    <mergeCell ref="F7:F9"/>
    <mergeCell ref="L7:L9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14"/>
  <sheetViews>
    <sheetView view="pageBreakPreview" zoomScale="90" zoomScaleSheetLayoutView="90" zoomScalePageLayoutView="0" workbookViewId="0" topLeftCell="B1">
      <selection activeCell="E3" sqref="E3:I5"/>
    </sheetView>
  </sheetViews>
  <sheetFormatPr defaultColWidth="9.00390625" defaultRowHeight="12.75"/>
  <cols>
    <col min="2" max="2" width="52.50390625" style="0" customWidth="1"/>
    <col min="4" max="4" width="28.375" style="0" customWidth="1"/>
  </cols>
  <sheetData>
    <row r="1" spans="1:9" ht="62.25" customHeight="1">
      <c r="A1" s="99"/>
      <c r="B1" s="100"/>
      <c r="C1" s="101"/>
      <c r="D1" s="259" t="s">
        <v>281</v>
      </c>
      <c r="E1" s="259"/>
      <c r="F1" s="259"/>
      <c r="G1" s="259"/>
      <c r="H1" s="259"/>
      <c r="I1" s="259"/>
    </row>
    <row r="2" spans="1:9" ht="18" customHeight="1">
      <c r="A2" s="260" t="s">
        <v>70</v>
      </c>
      <c r="B2" s="260"/>
      <c r="C2" s="260"/>
      <c r="D2" s="260"/>
      <c r="E2" s="260"/>
      <c r="F2" s="260"/>
      <c r="G2" s="260"/>
      <c r="H2" s="260"/>
      <c r="I2" s="260"/>
    </row>
    <row r="3" spans="1:9" ht="12.75">
      <c r="A3" s="261" t="s">
        <v>6</v>
      </c>
      <c r="B3" s="262" t="s">
        <v>71</v>
      </c>
      <c r="C3" s="262" t="s">
        <v>3</v>
      </c>
      <c r="D3" s="262" t="s">
        <v>29</v>
      </c>
      <c r="E3" s="257" t="s">
        <v>189</v>
      </c>
      <c r="F3" s="276" t="s">
        <v>28</v>
      </c>
      <c r="G3" s="276" t="s">
        <v>259</v>
      </c>
      <c r="H3" s="276" t="s">
        <v>341</v>
      </c>
      <c r="I3" s="257" t="s">
        <v>369</v>
      </c>
    </row>
    <row r="4" spans="1:9" ht="12.75">
      <c r="A4" s="261"/>
      <c r="B4" s="262"/>
      <c r="C4" s="262"/>
      <c r="D4" s="262"/>
      <c r="E4" s="257"/>
      <c r="F4" s="394"/>
      <c r="G4" s="394"/>
      <c r="H4" s="394"/>
      <c r="I4" s="257"/>
    </row>
    <row r="5" spans="1:9" ht="12.75">
      <c r="A5" s="261"/>
      <c r="B5" s="262"/>
      <c r="C5" s="262"/>
      <c r="D5" s="262"/>
      <c r="E5" s="257"/>
      <c r="F5" s="277"/>
      <c r="G5" s="277"/>
      <c r="H5" s="277"/>
      <c r="I5" s="257"/>
    </row>
    <row r="6" spans="1:9" ht="12.75">
      <c r="A6" s="261" t="s">
        <v>282</v>
      </c>
      <c r="B6" s="261"/>
      <c r="C6" s="261"/>
      <c r="D6" s="261"/>
      <c r="E6" s="261"/>
      <c r="F6" s="261"/>
      <c r="G6" s="261"/>
      <c r="H6" s="261"/>
      <c r="I6" s="261"/>
    </row>
    <row r="7" spans="1:9" ht="15.75" customHeight="1">
      <c r="A7" s="262" t="s">
        <v>283</v>
      </c>
      <c r="B7" s="262"/>
      <c r="C7" s="262"/>
      <c r="D7" s="262"/>
      <c r="E7" s="262"/>
      <c r="F7" s="262"/>
      <c r="G7" s="262"/>
      <c r="H7" s="262"/>
      <c r="I7" s="262"/>
    </row>
    <row r="8" spans="1:9" ht="67.5" customHeight="1">
      <c r="A8" s="138" t="s">
        <v>94</v>
      </c>
      <c r="B8" s="165" t="s">
        <v>372</v>
      </c>
      <c r="C8" s="138" t="s">
        <v>244</v>
      </c>
      <c r="D8" s="138" t="s">
        <v>245</v>
      </c>
      <c r="E8" s="138">
        <v>5</v>
      </c>
      <c r="F8" s="138">
        <v>5</v>
      </c>
      <c r="G8" s="138">
        <v>5</v>
      </c>
      <c r="H8" s="138">
        <v>5</v>
      </c>
      <c r="I8" s="138">
        <v>5</v>
      </c>
    </row>
    <row r="9" spans="1:9" ht="37.5">
      <c r="A9" s="166" t="s">
        <v>269</v>
      </c>
      <c r="B9" s="103" t="s">
        <v>247</v>
      </c>
      <c r="C9" s="138" t="s">
        <v>244</v>
      </c>
      <c r="D9" s="138" t="s">
        <v>245</v>
      </c>
      <c r="E9" s="167">
        <v>5</v>
      </c>
      <c r="F9" s="167">
        <v>5</v>
      </c>
      <c r="G9" s="167">
        <v>5</v>
      </c>
      <c r="H9" s="167">
        <v>5</v>
      </c>
      <c r="I9" s="167">
        <v>5</v>
      </c>
    </row>
    <row r="10" spans="1:9" ht="105" customHeight="1">
      <c r="A10" s="166" t="s">
        <v>270</v>
      </c>
      <c r="B10" s="103" t="s">
        <v>249</v>
      </c>
      <c r="C10" s="138" t="s">
        <v>244</v>
      </c>
      <c r="D10" s="138" t="s">
        <v>245</v>
      </c>
      <c r="E10" s="167">
        <v>5</v>
      </c>
      <c r="F10" s="167">
        <v>5</v>
      </c>
      <c r="G10" s="167">
        <v>5</v>
      </c>
      <c r="H10" s="167">
        <v>5</v>
      </c>
      <c r="I10" s="167">
        <v>5</v>
      </c>
    </row>
    <row r="11" spans="1:9" ht="89.25" customHeight="1">
      <c r="A11" s="166" t="s">
        <v>284</v>
      </c>
      <c r="B11" s="168" t="s">
        <v>250</v>
      </c>
      <c r="C11" s="138" t="s">
        <v>244</v>
      </c>
      <c r="D11" s="138" t="s">
        <v>245</v>
      </c>
      <c r="E11" s="167">
        <v>5</v>
      </c>
      <c r="F11" s="167">
        <v>5</v>
      </c>
      <c r="G11" s="167">
        <v>5</v>
      </c>
      <c r="H11" s="167">
        <v>5</v>
      </c>
      <c r="I11" s="167">
        <v>5</v>
      </c>
    </row>
    <row r="12" spans="1:9" ht="37.5">
      <c r="A12" s="138" t="s">
        <v>285</v>
      </c>
      <c r="B12" s="165" t="s">
        <v>252</v>
      </c>
      <c r="C12" s="138" t="s">
        <v>244</v>
      </c>
      <c r="D12" s="138" t="s">
        <v>245</v>
      </c>
      <c r="E12" s="138">
        <v>5</v>
      </c>
      <c r="F12" s="138">
        <v>5</v>
      </c>
      <c r="G12" s="138">
        <v>5</v>
      </c>
      <c r="H12" s="138">
        <v>5</v>
      </c>
      <c r="I12" s="138">
        <v>5</v>
      </c>
    </row>
    <row r="13" spans="1:9" ht="12.75">
      <c r="A13" s="104"/>
      <c r="B13" s="105"/>
      <c r="C13" s="105"/>
      <c r="D13" s="105"/>
      <c r="E13" s="105"/>
      <c r="F13" s="105"/>
      <c r="G13" s="105"/>
      <c r="H13" s="105"/>
      <c r="I13" s="105"/>
    </row>
    <row r="14" spans="1:9" ht="12.75">
      <c r="A14" s="104"/>
      <c r="B14" s="112" t="str">
        <f>'Мероприятия подпрограммы_2'!A20</f>
        <v>Руководитель Управления образования</v>
      </c>
      <c r="C14" s="112"/>
      <c r="D14" s="112"/>
      <c r="E14" s="112"/>
      <c r="F14" s="112"/>
      <c r="G14" s="112"/>
      <c r="H14" s="112" t="str">
        <f>'Мероприятия подпрограммы_2'!G20</f>
        <v>И.И. Кудряшова</v>
      </c>
      <c r="I14" s="105"/>
    </row>
  </sheetData>
  <sheetProtection/>
  <mergeCells count="13">
    <mergeCell ref="F3:F5"/>
    <mergeCell ref="G3:G5"/>
    <mergeCell ref="H3:H5"/>
    <mergeCell ref="I3:I5"/>
    <mergeCell ref="A6:I6"/>
    <mergeCell ref="A7:I7"/>
    <mergeCell ref="D1:I1"/>
    <mergeCell ref="A2:I2"/>
    <mergeCell ref="A3:A5"/>
    <mergeCell ref="B3:B5"/>
    <mergeCell ref="C3:C5"/>
    <mergeCell ref="D3:D5"/>
    <mergeCell ref="E3:E5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M24"/>
  <sheetViews>
    <sheetView tabSelected="1" view="pageBreakPreview" zoomScale="60" zoomScaleNormal="60" zoomScalePageLayoutView="0" workbookViewId="0" topLeftCell="A1">
      <selection activeCell="D20" sqref="D20"/>
    </sheetView>
  </sheetViews>
  <sheetFormatPr defaultColWidth="9.125" defaultRowHeight="12.75"/>
  <cols>
    <col min="1" max="1" width="9.125" style="89" customWidth="1"/>
    <col min="2" max="2" width="20.125" style="89" customWidth="1"/>
    <col min="3" max="3" width="17.50390625" style="89" customWidth="1"/>
    <col min="4" max="5" width="9.125" style="89" customWidth="1"/>
    <col min="6" max="6" width="13.50390625" style="89" customWidth="1"/>
    <col min="7" max="8" width="9.625" style="89" customWidth="1"/>
    <col min="9" max="9" width="12.125" style="89" customWidth="1"/>
    <col min="10" max="11" width="12.50390625" style="89" customWidth="1"/>
    <col min="12" max="12" width="12.875" style="89" customWidth="1"/>
    <col min="13" max="13" width="35.875" style="89" customWidth="1"/>
    <col min="14" max="16384" width="9.125" style="89" customWidth="1"/>
  </cols>
  <sheetData>
    <row r="1" spans="1:13" ht="100.5" customHeight="1">
      <c r="A1" s="2"/>
      <c r="B1" s="5"/>
      <c r="C1" s="4"/>
      <c r="D1" s="4"/>
      <c r="E1" s="4"/>
      <c r="F1" s="4"/>
      <c r="G1" s="4"/>
      <c r="H1" s="4"/>
      <c r="I1" s="79"/>
      <c r="J1" s="318" t="s">
        <v>286</v>
      </c>
      <c r="K1" s="318"/>
      <c r="L1" s="318"/>
      <c r="M1" s="318"/>
    </row>
    <row r="2" spans="1:13" ht="26.25" customHeight="1">
      <c r="A2" s="319" t="s">
        <v>88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.75" customHeight="1">
      <c r="A3" s="284" t="s">
        <v>6</v>
      </c>
      <c r="B3" s="284" t="s">
        <v>35</v>
      </c>
      <c r="C3" s="284" t="s">
        <v>38</v>
      </c>
      <c r="D3" s="298" t="s">
        <v>37</v>
      </c>
      <c r="E3" s="299"/>
      <c r="F3" s="299"/>
      <c r="G3" s="299"/>
      <c r="H3" s="300"/>
      <c r="I3" s="284" t="s">
        <v>42</v>
      </c>
      <c r="J3" s="284"/>
      <c r="K3" s="284"/>
      <c r="L3" s="284"/>
      <c r="M3" s="284" t="s">
        <v>49</v>
      </c>
    </row>
    <row r="4" spans="1:13" ht="60" customHeight="1">
      <c r="A4" s="284"/>
      <c r="B4" s="284"/>
      <c r="C4" s="284"/>
      <c r="D4" s="8" t="s">
        <v>38</v>
      </c>
      <c r="E4" s="8" t="s">
        <v>39</v>
      </c>
      <c r="F4" s="8" t="s">
        <v>40</v>
      </c>
      <c r="G4" s="8" t="s">
        <v>41</v>
      </c>
      <c r="H4" s="8" t="s">
        <v>329</v>
      </c>
      <c r="I4" s="8" t="s">
        <v>259</v>
      </c>
      <c r="J4" s="8" t="s">
        <v>260</v>
      </c>
      <c r="K4" s="8" t="s">
        <v>261</v>
      </c>
      <c r="L4" s="8" t="s">
        <v>43</v>
      </c>
      <c r="M4" s="284"/>
    </row>
    <row r="5" spans="1:13" ht="20.25" customHeight="1">
      <c r="A5" s="390" t="s">
        <v>75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1"/>
    </row>
    <row r="6" spans="1:13" ht="24.75" customHeight="1">
      <c r="A6" s="396" t="s">
        <v>89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8"/>
    </row>
    <row r="7" spans="1:13" ht="15">
      <c r="A7" s="320" t="s">
        <v>191</v>
      </c>
      <c r="B7" s="276" t="s">
        <v>102</v>
      </c>
      <c r="C7" s="276" t="s">
        <v>87</v>
      </c>
      <c r="D7" s="323" t="s">
        <v>136</v>
      </c>
      <c r="E7" s="241" t="s">
        <v>57</v>
      </c>
      <c r="F7" s="323" t="s">
        <v>190</v>
      </c>
      <c r="G7" s="8">
        <v>121</v>
      </c>
      <c r="H7" s="8" t="s">
        <v>319</v>
      </c>
      <c r="I7" s="143">
        <v>4078.3</v>
      </c>
      <c r="J7" s="143">
        <v>4078.3</v>
      </c>
      <c r="K7" s="143">
        <v>4078.3</v>
      </c>
      <c r="L7" s="143">
        <f aca="true" t="shared" si="0" ref="L7:L16">SUM(I7:K7)</f>
        <v>12234.9</v>
      </c>
      <c r="M7" s="241" t="s">
        <v>108</v>
      </c>
    </row>
    <row r="8" spans="1:13" ht="15">
      <c r="A8" s="321"/>
      <c r="B8" s="394"/>
      <c r="C8" s="394"/>
      <c r="D8" s="328"/>
      <c r="E8" s="288"/>
      <c r="F8" s="328"/>
      <c r="G8" s="8">
        <v>129</v>
      </c>
      <c r="H8" s="8" t="s">
        <v>319</v>
      </c>
      <c r="I8" s="143">
        <v>1231.6</v>
      </c>
      <c r="J8" s="143">
        <v>1231.6</v>
      </c>
      <c r="K8" s="143">
        <v>1231.6</v>
      </c>
      <c r="L8" s="143">
        <f t="shared" si="0"/>
        <v>3694.8</v>
      </c>
      <c r="M8" s="288"/>
    </row>
    <row r="9" spans="1:13" ht="15">
      <c r="A9" s="321"/>
      <c r="B9" s="394"/>
      <c r="C9" s="394"/>
      <c r="D9" s="328"/>
      <c r="E9" s="288"/>
      <c r="F9" s="328"/>
      <c r="G9" s="8">
        <v>122</v>
      </c>
      <c r="H9" s="8" t="s">
        <v>319</v>
      </c>
      <c r="I9" s="144">
        <v>3</v>
      </c>
      <c r="J9" s="144">
        <v>3</v>
      </c>
      <c r="K9" s="144">
        <v>3</v>
      </c>
      <c r="L9" s="143">
        <f t="shared" si="0"/>
        <v>9</v>
      </c>
      <c r="M9" s="288"/>
    </row>
    <row r="10" spans="1:13" ht="15">
      <c r="A10" s="321"/>
      <c r="B10" s="394"/>
      <c r="C10" s="394"/>
      <c r="D10" s="328"/>
      <c r="E10" s="288"/>
      <c r="F10" s="328"/>
      <c r="G10" s="8">
        <v>244</v>
      </c>
      <c r="H10" s="8" t="s">
        <v>319</v>
      </c>
      <c r="I10" s="143">
        <v>520.5</v>
      </c>
      <c r="J10" s="143">
        <v>520.5</v>
      </c>
      <c r="K10" s="143">
        <v>520.5</v>
      </c>
      <c r="L10" s="143">
        <f>SUM(I10:K10)</f>
        <v>1561.5</v>
      </c>
      <c r="M10" s="288"/>
    </row>
    <row r="11" spans="1:13" ht="15">
      <c r="A11" s="321"/>
      <c r="B11" s="394"/>
      <c r="C11" s="394"/>
      <c r="D11" s="328"/>
      <c r="E11" s="288"/>
      <c r="F11" s="324"/>
      <c r="G11" s="8">
        <v>247</v>
      </c>
      <c r="H11" s="8" t="s">
        <v>319</v>
      </c>
      <c r="I11" s="143">
        <v>599.4</v>
      </c>
      <c r="J11" s="143">
        <v>599.4</v>
      </c>
      <c r="K11" s="143">
        <v>599.4</v>
      </c>
      <c r="L11" s="143">
        <f t="shared" si="0"/>
        <v>1798.2</v>
      </c>
      <c r="M11" s="288"/>
    </row>
    <row r="12" spans="1:13" ht="21" customHeight="1">
      <c r="A12" s="320" t="s">
        <v>192</v>
      </c>
      <c r="B12" s="276" t="s">
        <v>107</v>
      </c>
      <c r="C12" s="276" t="s">
        <v>87</v>
      </c>
      <c r="D12" s="323" t="s">
        <v>136</v>
      </c>
      <c r="E12" s="323" t="s">
        <v>196</v>
      </c>
      <c r="F12" s="323" t="s">
        <v>371</v>
      </c>
      <c r="G12" s="145">
        <v>111</v>
      </c>
      <c r="H12" s="145" t="s">
        <v>319</v>
      </c>
      <c r="I12" s="144">
        <v>8383.9</v>
      </c>
      <c r="J12" s="144">
        <v>8383.9</v>
      </c>
      <c r="K12" s="144">
        <v>8383.9</v>
      </c>
      <c r="L12" s="143">
        <f t="shared" si="0"/>
        <v>25151.7</v>
      </c>
      <c r="M12" s="288"/>
    </row>
    <row r="13" spans="1:13" ht="21" customHeight="1">
      <c r="A13" s="321"/>
      <c r="B13" s="394"/>
      <c r="C13" s="394"/>
      <c r="D13" s="328"/>
      <c r="E13" s="328"/>
      <c r="F13" s="328"/>
      <c r="G13" s="145">
        <v>119</v>
      </c>
      <c r="H13" s="145" t="s">
        <v>319</v>
      </c>
      <c r="I13" s="143">
        <v>2531.9</v>
      </c>
      <c r="J13" s="143">
        <v>2531.9</v>
      </c>
      <c r="K13" s="143">
        <v>2531.9</v>
      </c>
      <c r="L13" s="143">
        <f t="shared" si="0"/>
        <v>7595.7</v>
      </c>
      <c r="M13" s="288"/>
    </row>
    <row r="14" spans="1:13" ht="21.75" customHeight="1">
      <c r="A14" s="321"/>
      <c r="B14" s="394"/>
      <c r="C14" s="394"/>
      <c r="D14" s="328"/>
      <c r="E14" s="328"/>
      <c r="F14" s="328"/>
      <c r="G14" s="146">
        <v>112</v>
      </c>
      <c r="H14" s="146" t="s">
        <v>319</v>
      </c>
      <c r="I14" s="143">
        <v>4.5</v>
      </c>
      <c r="J14" s="143">
        <v>4.5</v>
      </c>
      <c r="K14" s="143">
        <v>4.5</v>
      </c>
      <c r="L14" s="143">
        <f t="shared" si="0"/>
        <v>13.5</v>
      </c>
      <c r="M14" s="288"/>
    </row>
    <row r="15" spans="1:13" ht="21.75" customHeight="1">
      <c r="A15" s="321"/>
      <c r="B15" s="394"/>
      <c r="C15" s="394"/>
      <c r="D15" s="328"/>
      <c r="E15" s="328"/>
      <c r="F15" s="328"/>
      <c r="G15" s="146">
        <v>244</v>
      </c>
      <c r="H15" s="146" t="s">
        <v>319</v>
      </c>
      <c r="I15" s="143">
        <v>1585.4</v>
      </c>
      <c r="J15" s="143">
        <v>1244.1</v>
      </c>
      <c r="K15" s="143">
        <v>1244.1</v>
      </c>
      <c r="L15" s="143">
        <f t="shared" si="0"/>
        <v>4073.6</v>
      </c>
      <c r="M15" s="288"/>
    </row>
    <row r="16" spans="1:13" ht="24" customHeight="1">
      <c r="A16" s="321"/>
      <c r="B16" s="394"/>
      <c r="C16" s="394"/>
      <c r="D16" s="328"/>
      <c r="E16" s="328"/>
      <c r="F16" s="328"/>
      <c r="G16" s="146">
        <v>247</v>
      </c>
      <c r="H16" s="146" t="s">
        <v>319</v>
      </c>
      <c r="I16" s="144">
        <v>117.2</v>
      </c>
      <c r="J16" s="144">
        <v>117.2</v>
      </c>
      <c r="K16" s="144">
        <v>117.2</v>
      </c>
      <c r="L16" s="143">
        <f t="shared" si="0"/>
        <v>351.6</v>
      </c>
      <c r="M16" s="288"/>
    </row>
    <row r="17" spans="1:13" ht="19.5" customHeight="1">
      <c r="A17" s="337" t="s">
        <v>50</v>
      </c>
      <c r="B17" s="337"/>
      <c r="C17" s="147"/>
      <c r="D17" s="46"/>
      <c r="E17" s="8"/>
      <c r="F17" s="8"/>
      <c r="G17" s="8"/>
      <c r="H17" s="8"/>
      <c r="I17" s="144">
        <f>SUM(I7:I16)</f>
        <v>19055.7</v>
      </c>
      <c r="J17" s="144">
        <f>SUM(J7:J16)</f>
        <v>18714.4</v>
      </c>
      <c r="K17" s="144">
        <f>SUM(K7:K16)</f>
        <v>18714.4</v>
      </c>
      <c r="L17" s="144">
        <f>SUM(L7:L16)</f>
        <v>56484.5</v>
      </c>
      <c r="M17" s="9"/>
    </row>
    <row r="18" spans="1:13" ht="19.5" customHeight="1">
      <c r="A18" s="231"/>
      <c r="B18" s="231"/>
      <c r="C18" s="88"/>
      <c r="D18" s="164"/>
      <c r="E18" s="67"/>
      <c r="F18" s="67"/>
      <c r="G18" s="67"/>
      <c r="H18" s="67"/>
      <c r="I18" s="232"/>
      <c r="J18" s="232"/>
      <c r="K18" s="232"/>
      <c r="L18" s="232"/>
      <c r="M18" s="40"/>
    </row>
    <row r="19" spans="3:4" ht="12.75">
      <c r="C19" s="88"/>
      <c r="D19" s="96"/>
    </row>
    <row r="20" spans="1:13" ht="15">
      <c r="A20" s="1" t="s">
        <v>168</v>
      </c>
      <c r="B20" s="1"/>
      <c r="C20" s="1"/>
      <c r="D20" s="1"/>
      <c r="E20" s="1"/>
      <c r="F20" s="1"/>
      <c r="G20" s="1" t="s">
        <v>330</v>
      </c>
      <c r="H20" s="1"/>
      <c r="I20" s="6"/>
      <c r="J20" s="1"/>
      <c r="K20" s="1"/>
      <c r="L20" s="1"/>
      <c r="M20" s="20"/>
    </row>
    <row r="21" spans="7:12" ht="12.75">
      <c r="G21" s="89" t="s">
        <v>194</v>
      </c>
      <c r="I21" s="98"/>
      <c r="J21" s="98"/>
      <c r="K21" s="98"/>
      <c r="L21" s="98"/>
    </row>
    <row r="22" spans="7:12" ht="12.75">
      <c r="G22" s="89" t="s">
        <v>195</v>
      </c>
      <c r="I22" s="98">
        <f>I7+I8+I9+I11+I12+I13+I14+I15+I16+I10</f>
        <v>19055.7</v>
      </c>
      <c r="J22" s="98">
        <f>J7+J8+J9+J11+J12+J13+J14+J15+J16+J10</f>
        <v>18714.4</v>
      </c>
      <c r="K22" s="98">
        <f>K7+K8+K9+K11+K12+K13+K14+K15+K16+K10</f>
        <v>18714.4</v>
      </c>
      <c r="L22" s="98">
        <f>L7+L8+L9+L11+L12+L13+L14+L15+L16+L10</f>
        <v>56484.5</v>
      </c>
    </row>
    <row r="24" spans="9:12" ht="12.75">
      <c r="I24" s="98">
        <f>I21+I22</f>
        <v>19055.7</v>
      </c>
      <c r="J24" s="98">
        <f>J21+J22</f>
        <v>18714.4</v>
      </c>
      <c r="K24" s="98">
        <f>K21+K22</f>
        <v>18714.4</v>
      </c>
      <c r="L24" s="98">
        <f>L21+L22</f>
        <v>56484.5</v>
      </c>
    </row>
  </sheetData>
  <sheetProtection/>
  <mergeCells count="24">
    <mergeCell ref="A17:B17"/>
    <mergeCell ref="C7:C11"/>
    <mergeCell ref="D7:D11"/>
    <mergeCell ref="E7:E11"/>
    <mergeCell ref="F7:F11"/>
    <mergeCell ref="A7:A11"/>
    <mergeCell ref="B7:B11"/>
    <mergeCell ref="M7:M16"/>
    <mergeCell ref="A12:A16"/>
    <mergeCell ref="B12:B16"/>
    <mergeCell ref="C12:C16"/>
    <mergeCell ref="D12:D16"/>
    <mergeCell ref="E12:E16"/>
    <mergeCell ref="F12:F16"/>
    <mergeCell ref="J1:M1"/>
    <mergeCell ref="A2:M2"/>
    <mergeCell ref="A5:M5"/>
    <mergeCell ref="A6:M6"/>
    <mergeCell ref="A3:A4"/>
    <mergeCell ref="B3:B4"/>
    <mergeCell ref="D3:H3"/>
    <mergeCell ref="I3:L3"/>
    <mergeCell ref="M3:M4"/>
    <mergeCell ref="C3:C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2" max="2" width="65.50390625" style="0" customWidth="1"/>
    <col min="5" max="5" width="17.375" style="0" customWidth="1"/>
  </cols>
  <sheetData>
    <row r="1" spans="1:10" s="102" customFormat="1" ht="55.5" customHeight="1">
      <c r="A1" s="99"/>
      <c r="B1" s="100"/>
      <c r="C1" s="101"/>
      <c r="D1" s="100"/>
      <c r="E1" s="100"/>
      <c r="F1" s="259" t="s">
        <v>203</v>
      </c>
      <c r="G1" s="259"/>
      <c r="H1" s="259"/>
      <c r="I1" s="259"/>
      <c r="J1" s="259"/>
    </row>
    <row r="2" spans="1:10" s="102" customFormat="1" ht="24" customHeight="1">
      <c r="A2" s="260" t="s">
        <v>204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s="102" customFormat="1" ht="12.75">
      <c r="A3" s="261" t="s">
        <v>6</v>
      </c>
      <c r="B3" s="262" t="s">
        <v>205</v>
      </c>
      <c r="C3" s="262" t="s">
        <v>3</v>
      </c>
      <c r="D3" s="262" t="s">
        <v>206</v>
      </c>
      <c r="E3" s="262" t="s">
        <v>29</v>
      </c>
      <c r="F3" s="257" t="s">
        <v>380</v>
      </c>
      <c r="G3" s="257" t="s">
        <v>381</v>
      </c>
      <c r="H3" s="257" t="s">
        <v>377</v>
      </c>
      <c r="I3" s="257" t="s">
        <v>378</v>
      </c>
      <c r="J3" s="257" t="s">
        <v>382</v>
      </c>
    </row>
    <row r="4" spans="1:10" s="102" customFormat="1" ht="12.75">
      <c r="A4" s="261"/>
      <c r="B4" s="262"/>
      <c r="C4" s="262"/>
      <c r="D4" s="262"/>
      <c r="E4" s="262"/>
      <c r="F4" s="257"/>
      <c r="G4" s="257"/>
      <c r="H4" s="257"/>
      <c r="I4" s="257"/>
      <c r="J4" s="257"/>
    </row>
    <row r="5" spans="1:10" s="102" customFormat="1" ht="55.5" customHeight="1">
      <c r="A5" s="261"/>
      <c r="B5" s="262"/>
      <c r="C5" s="262"/>
      <c r="D5" s="262"/>
      <c r="E5" s="262"/>
      <c r="F5" s="257"/>
      <c r="G5" s="257"/>
      <c r="H5" s="257"/>
      <c r="I5" s="257"/>
      <c r="J5" s="257"/>
    </row>
    <row r="6" spans="1:10" s="102" customFormat="1" ht="27.75" customHeight="1">
      <c r="A6" s="258" t="s">
        <v>253</v>
      </c>
      <c r="B6" s="258"/>
      <c r="C6" s="258"/>
      <c r="D6" s="258"/>
      <c r="E6" s="258"/>
      <c r="F6" s="258"/>
      <c r="G6" s="258"/>
      <c r="H6" s="258"/>
      <c r="I6" s="258"/>
      <c r="J6" s="258"/>
    </row>
    <row r="7" spans="1:10" s="102" customFormat="1" ht="25.5">
      <c r="A7" s="166">
        <v>1</v>
      </c>
      <c r="B7" s="211" t="s">
        <v>207</v>
      </c>
      <c r="C7" s="167" t="s">
        <v>2</v>
      </c>
      <c r="D7" s="138" t="s">
        <v>45</v>
      </c>
      <c r="E7" s="212" t="s">
        <v>0</v>
      </c>
      <c r="F7" s="213">
        <v>99.8</v>
      </c>
      <c r="G7" s="213">
        <v>99.8</v>
      </c>
      <c r="H7" s="213">
        <v>99.8</v>
      </c>
      <c r="I7" s="213">
        <v>99.8</v>
      </c>
      <c r="J7" s="213">
        <v>99.8</v>
      </c>
    </row>
    <row r="8" spans="1:10" s="102" customFormat="1" ht="25.5">
      <c r="A8" s="166" t="s">
        <v>208</v>
      </c>
      <c r="B8" s="211" t="s">
        <v>209</v>
      </c>
      <c r="C8" s="167" t="s">
        <v>2</v>
      </c>
      <c r="D8" s="138" t="s">
        <v>45</v>
      </c>
      <c r="E8" s="212" t="s">
        <v>1</v>
      </c>
      <c r="F8" s="181">
        <v>74.3</v>
      </c>
      <c r="G8" s="181">
        <v>80</v>
      </c>
      <c r="H8" s="181">
        <v>80</v>
      </c>
      <c r="I8" s="181">
        <v>80</v>
      </c>
      <c r="J8" s="181">
        <v>80</v>
      </c>
    </row>
    <row r="9" spans="1:10" s="102" customFormat="1" ht="48.75" customHeight="1">
      <c r="A9" s="166" t="s">
        <v>210</v>
      </c>
      <c r="B9" s="211" t="s">
        <v>211</v>
      </c>
      <c r="C9" s="167" t="s">
        <v>2</v>
      </c>
      <c r="D9" s="138" t="s">
        <v>45</v>
      </c>
      <c r="E9" s="138" t="s">
        <v>1</v>
      </c>
      <c r="F9" s="214">
        <v>87.5</v>
      </c>
      <c r="G9" s="214">
        <v>87.5</v>
      </c>
      <c r="H9" s="214">
        <v>87.5</v>
      </c>
      <c r="I9" s="214">
        <v>87.5</v>
      </c>
      <c r="J9" s="214">
        <v>87.5</v>
      </c>
    </row>
    <row r="10" spans="1:10" s="102" customFormat="1" ht="40.5" customHeight="1">
      <c r="A10" s="166" t="s">
        <v>212</v>
      </c>
      <c r="B10" s="211" t="s">
        <v>213</v>
      </c>
      <c r="C10" s="167" t="s">
        <v>214</v>
      </c>
      <c r="D10" s="138"/>
      <c r="E10" s="138" t="s">
        <v>1</v>
      </c>
      <c r="F10" s="214">
        <v>830</v>
      </c>
      <c r="G10" s="214">
        <v>1050</v>
      </c>
      <c r="H10" s="214">
        <v>1350</v>
      </c>
      <c r="I10" s="214">
        <v>1350</v>
      </c>
      <c r="J10" s="214">
        <v>1350</v>
      </c>
    </row>
    <row r="11" spans="1:11" s="102" customFormat="1" ht="38.25">
      <c r="A11" s="166" t="s">
        <v>215</v>
      </c>
      <c r="B11" s="211" t="s">
        <v>216</v>
      </c>
      <c r="C11" s="167" t="s">
        <v>2</v>
      </c>
      <c r="D11" s="138"/>
      <c r="E11" s="138" t="s">
        <v>1</v>
      </c>
      <c r="F11" s="214">
        <v>80</v>
      </c>
      <c r="G11" s="214">
        <v>65</v>
      </c>
      <c r="H11" s="214">
        <v>75</v>
      </c>
      <c r="I11" s="214">
        <v>75</v>
      </c>
      <c r="J11" s="214">
        <v>75</v>
      </c>
      <c r="K11" s="126"/>
    </row>
    <row r="12" spans="1:10" s="102" customFormat="1" ht="25.5" customHeight="1">
      <c r="A12" s="251" t="s">
        <v>217</v>
      </c>
      <c r="B12" s="252"/>
      <c r="C12" s="252"/>
      <c r="D12" s="252"/>
      <c r="E12" s="252"/>
      <c r="F12" s="252"/>
      <c r="G12" s="252"/>
      <c r="H12" s="252"/>
      <c r="I12" s="252"/>
      <c r="J12" s="253"/>
    </row>
    <row r="13" spans="1:10" s="102" customFormat="1" ht="15" customHeight="1">
      <c r="A13" s="258" t="s">
        <v>218</v>
      </c>
      <c r="B13" s="258"/>
      <c r="C13" s="258"/>
      <c r="D13" s="258"/>
      <c r="E13" s="258"/>
      <c r="F13" s="258"/>
      <c r="G13" s="258"/>
      <c r="H13" s="258"/>
      <c r="I13" s="258"/>
      <c r="J13" s="258"/>
    </row>
    <row r="14" spans="1:10" s="102" customFormat="1" ht="17.25" customHeight="1">
      <c r="A14" s="258" t="s">
        <v>219</v>
      </c>
      <c r="B14" s="258"/>
      <c r="C14" s="258"/>
      <c r="D14" s="258"/>
      <c r="E14" s="258"/>
      <c r="F14" s="258"/>
      <c r="G14" s="258"/>
      <c r="H14" s="258"/>
      <c r="I14" s="258"/>
      <c r="J14" s="258"/>
    </row>
    <row r="15" spans="1:10" s="102" customFormat="1" ht="51">
      <c r="A15" s="215" t="s">
        <v>76</v>
      </c>
      <c r="B15" s="216" t="s">
        <v>220</v>
      </c>
      <c r="C15" s="217" t="s">
        <v>2</v>
      </c>
      <c r="D15" s="165"/>
      <c r="E15" s="217" t="s">
        <v>0</v>
      </c>
      <c r="F15" s="138">
        <v>22.1</v>
      </c>
      <c r="G15" s="213">
        <v>33</v>
      </c>
      <c r="H15" s="213">
        <v>50</v>
      </c>
      <c r="I15" s="213">
        <v>50</v>
      </c>
      <c r="J15" s="213">
        <v>50</v>
      </c>
    </row>
    <row r="16" spans="1:10" s="102" customFormat="1" ht="76.5">
      <c r="A16" s="218" t="s">
        <v>77</v>
      </c>
      <c r="B16" s="219" t="s">
        <v>221</v>
      </c>
      <c r="C16" s="220" t="s">
        <v>2</v>
      </c>
      <c r="D16" s="167"/>
      <c r="E16" s="221" t="s">
        <v>0</v>
      </c>
      <c r="F16" s="181">
        <v>100</v>
      </c>
      <c r="G16" s="181">
        <v>100</v>
      </c>
      <c r="H16" s="181">
        <v>100</v>
      </c>
      <c r="I16" s="181">
        <v>100</v>
      </c>
      <c r="J16" s="181">
        <v>100</v>
      </c>
    </row>
    <row r="17" spans="1:10" s="102" customFormat="1" ht="76.5">
      <c r="A17" s="218" t="s">
        <v>83</v>
      </c>
      <c r="B17" s="211" t="s">
        <v>222</v>
      </c>
      <c r="C17" s="167" t="s">
        <v>2</v>
      </c>
      <c r="D17" s="167"/>
      <c r="E17" s="222" t="s">
        <v>1</v>
      </c>
      <c r="F17" s="181">
        <v>100</v>
      </c>
      <c r="G17" s="181">
        <v>100</v>
      </c>
      <c r="H17" s="181">
        <v>100</v>
      </c>
      <c r="I17" s="181">
        <v>100</v>
      </c>
      <c r="J17" s="181">
        <v>100</v>
      </c>
    </row>
    <row r="18" spans="1:10" s="102" customFormat="1" ht="87.75" customHeight="1">
      <c r="A18" s="218" t="s">
        <v>291</v>
      </c>
      <c r="B18" s="211" t="s">
        <v>370</v>
      </c>
      <c r="C18" s="167" t="s">
        <v>2</v>
      </c>
      <c r="D18" s="167"/>
      <c r="E18" s="222" t="s">
        <v>1</v>
      </c>
      <c r="F18" s="181"/>
      <c r="G18" s="181">
        <v>70</v>
      </c>
      <c r="H18" s="181">
        <v>85</v>
      </c>
      <c r="I18" s="181">
        <v>90</v>
      </c>
      <c r="J18" s="181">
        <v>100</v>
      </c>
    </row>
    <row r="19" spans="1:10" s="102" customFormat="1" ht="42.75" customHeight="1">
      <c r="A19" s="246" t="s">
        <v>316</v>
      </c>
      <c r="B19" s="247"/>
      <c r="C19" s="247"/>
      <c r="D19" s="247"/>
      <c r="E19" s="247"/>
      <c r="F19" s="247"/>
      <c r="G19" s="247"/>
      <c r="H19" s="247"/>
      <c r="I19" s="247"/>
      <c r="J19" s="248"/>
    </row>
    <row r="20" spans="1:10" s="102" customFormat="1" ht="25.5">
      <c r="A20" s="166" t="s">
        <v>223</v>
      </c>
      <c r="B20" s="211" t="s">
        <v>224</v>
      </c>
      <c r="C20" s="138" t="s">
        <v>2</v>
      </c>
      <c r="D20" s="167">
        <v>0.03</v>
      </c>
      <c r="E20" s="138" t="s">
        <v>1</v>
      </c>
      <c r="F20" s="223">
        <v>100</v>
      </c>
      <c r="G20" s="223">
        <v>100</v>
      </c>
      <c r="H20" s="223">
        <v>100</v>
      </c>
      <c r="I20" s="223">
        <v>100</v>
      </c>
      <c r="J20" s="223">
        <v>100</v>
      </c>
    </row>
    <row r="21" spans="1:10" s="102" customFormat="1" ht="38.25">
      <c r="A21" s="166" t="s">
        <v>225</v>
      </c>
      <c r="B21" s="211" t="s">
        <v>226</v>
      </c>
      <c r="C21" s="167" t="s">
        <v>2</v>
      </c>
      <c r="D21" s="167">
        <v>0.04</v>
      </c>
      <c r="E21" s="138" t="s">
        <v>1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</row>
    <row r="22" spans="1:10" s="102" customFormat="1" ht="51">
      <c r="A22" s="166" t="s">
        <v>227</v>
      </c>
      <c r="B22" s="211" t="s">
        <v>228</v>
      </c>
      <c r="C22" s="138" t="s">
        <v>2</v>
      </c>
      <c r="D22" s="167">
        <v>0.03</v>
      </c>
      <c r="E22" s="222" t="s">
        <v>0</v>
      </c>
      <c r="F22" s="183">
        <v>37.13</v>
      </c>
      <c r="G22" s="182">
        <v>43.87</v>
      </c>
      <c r="H22" s="182">
        <v>43.41</v>
      </c>
      <c r="I22" s="182">
        <v>44.15</v>
      </c>
      <c r="J22" s="182">
        <v>40.15</v>
      </c>
    </row>
    <row r="23" spans="1:10" s="102" customFormat="1" ht="63.75">
      <c r="A23" s="166" t="s">
        <v>229</v>
      </c>
      <c r="B23" s="211" t="s">
        <v>230</v>
      </c>
      <c r="C23" s="185" t="s">
        <v>2</v>
      </c>
      <c r="D23" s="167">
        <v>0.03</v>
      </c>
      <c r="E23" s="138" t="s">
        <v>1</v>
      </c>
      <c r="F23" s="224">
        <v>100</v>
      </c>
      <c r="G23" s="224">
        <v>100</v>
      </c>
      <c r="H23" s="224">
        <v>100</v>
      </c>
      <c r="I23" s="224">
        <v>100</v>
      </c>
      <c r="J23" s="224">
        <v>100</v>
      </c>
    </row>
    <row r="24" spans="1:10" s="102" customFormat="1" ht="38.25">
      <c r="A24" s="166" t="s">
        <v>93</v>
      </c>
      <c r="B24" s="211" t="s">
        <v>231</v>
      </c>
      <c r="C24" s="185" t="s">
        <v>2</v>
      </c>
      <c r="D24" s="167">
        <v>0.04</v>
      </c>
      <c r="E24" s="138" t="s">
        <v>1</v>
      </c>
      <c r="F24" s="182">
        <v>9.5</v>
      </c>
      <c r="G24" s="182">
        <v>9.6</v>
      </c>
      <c r="H24" s="182">
        <v>9.6</v>
      </c>
      <c r="I24" s="182">
        <v>9.6</v>
      </c>
      <c r="J24" s="182">
        <v>9.6</v>
      </c>
    </row>
    <row r="25" spans="1:10" s="102" customFormat="1" ht="63.75">
      <c r="A25" s="166" t="s">
        <v>232</v>
      </c>
      <c r="B25" s="211" t="s">
        <v>233</v>
      </c>
      <c r="C25" s="185" t="s">
        <v>2</v>
      </c>
      <c r="D25" s="167">
        <v>0.04</v>
      </c>
      <c r="E25" s="138" t="s">
        <v>1</v>
      </c>
      <c r="F25" s="138">
        <v>66.35</v>
      </c>
      <c r="G25" s="138">
        <v>66.35</v>
      </c>
      <c r="H25" s="138">
        <v>66.35</v>
      </c>
      <c r="I25" s="138">
        <v>66.35</v>
      </c>
      <c r="J25" s="138">
        <v>66.35</v>
      </c>
    </row>
    <row r="26" spans="1:10" s="102" customFormat="1" ht="30.75" customHeight="1">
      <c r="A26" s="251" t="s">
        <v>309</v>
      </c>
      <c r="B26" s="252"/>
      <c r="C26" s="252"/>
      <c r="D26" s="252"/>
      <c r="E26" s="252"/>
      <c r="F26" s="252"/>
      <c r="G26" s="252"/>
      <c r="H26" s="252"/>
      <c r="I26" s="252"/>
      <c r="J26" s="253"/>
    </row>
    <row r="27" spans="1:10" s="102" customFormat="1" ht="38.25">
      <c r="A27" s="166" t="s">
        <v>234</v>
      </c>
      <c r="B27" s="211" t="s">
        <v>308</v>
      </c>
      <c r="C27" s="185" t="s">
        <v>2</v>
      </c>
      <c r="D27" s="167">
        <v>0.04</v>
      </c>
      <c r="E27" s="138" t="s">
        <v>1</v>
      </c>
      <c r="F27" s="138">
        <v>100</v>
      </c>
      <c r="G27" s="138">
        <v>100</v>
      </c>
      <c r="H27" s="138">
        <v>100</v>
      </c>
      <c r="I27" s="138">
        <v>100</v>
      </c>
      <c r="J27" s="138">
        <v>100</v>
      </c>
    </row>
    <row r="28" spans="1:10" s="102" customFormat="1" ht="12.75">
      <c r="A28" s="251" t="s">
        <v>294</v>
      </c>
      <c r="B28" s="252"/>
      <c r="C28" s="252"/>
      <c r="D28" s="252"/>
      <c r="E28" s="252"/>
      <c r="F28" s="252"/>
      <c r="G28" s="252"/>
      <c r="H28" s="252"/>
      <c r="I28" s="252"/>
      <c r="J28" s="253"/>
    </row>
    <row r="29" spans="1:10" s="102" customFormat="1" ht="41.25" customHeight="1">
      <c r="A29" s="175" t="s">
        <v>236</v>
      </c>
      <c r="B29" s="225" t="s">
        <v>235</v>
      </c>
      <c r="C29" s="167" t="s">
        <v>2</v>
      </c>
      <c r="D29" s="167">
        <v>0.04</v>
      </c>
      <c r="E29" s="222" t="s">
        <v>1</v>
      </c>
      <c r="F29" s="226">
        <v>59</v>
      </c>
      <c r="G29" s="226">
        <v>62</v>
      </c>
      <c r="H29" s="226">
        <v>63</v>
      </c>
      <c r="I29" s="226">
        <v>66</v>
      </c>
      <c r="J29" s="226">
        <v>66</v>
      </c>
    </row>
    <row r="30" spans="1:10" s="102" customFormat="1" ht="15.75" customHeight="1">
      <c r="A30" s="243" t="s">
        <v>295</v>
      </c>
      <c r="B30" s="244"/>
      <c r="C30" s="244"/>
      <c r="D30" s="244"/>
      <c r="E30" s="244"/>
      <c r="F30" s="244"/>
      <c r="G30" s="244"/>
      <c r="H30" s="244"/>
      <c r="I30" s="244"/>
      <c r="J30" s="245"/>
    </row>
    <row r="31" spans="1:10" s="102" customFormat="1" ht="38.25">
      <c r="A31" s="175" t="s">
        <v>238</v>
      </c>
      <c r="B31" s="225" t="s">
        <v>292</v>
      </c>
      <c r="C31" s="167" t="s">
        <v>2</v>
      </c>
      <c r="D31" s="167" t="s">
        <v>45</v>
      </c>
      <c r="E31" s="222" t="s">
        <v>1</v>
      </c>
      <c r="F31" s="192">
        <v>11.41</v>
      </c>
      <c r="G31" s="227">
        <v>12.5</v>
      </c>
      <c r="H31" s="192">
        <v>14.06</v>
      </c>
      <c r="I31" s="192">
        <v>16.41</v>
      </c>
      <c r="J31" s="192">
        <v>16.41</v>
      </c>
    </row>
    <row r="32" spans="1:10" s="102" customFormat="1" ht="12.75">
      <c r="A32" s="251" t="s">
        <v>296</v>
      </c>
      <c r="B32" s="252"/>
      <c r="C32" s="252"/>
      <c r="D32" s="252"/>
      <c r="E32" s="252"/>
      <c r="F32" s="252"/>
      <c r="G32" s="252"/>
      <c r="H32" s="252"/>
      <c r="I32" s="252"/>
      <c r="J32" s="253"/>
    </row>
    <row r="33" spans="1:10" s="102" customFormat="1" ht="51">
      <c r="A33" s="175" t="s">
        <v>298</v>
      </c>
      <c r="B33" s="225" t="s">
        <v>237</v>
      </c>
      <c r="C33" s="167" t="s">
        <v>2</v>
      </c>
      <c r="D33" s="167">
        <v>0.04</v>
      </c>
      <c r="E33" s="222" t="s">
        <v>1</v>
      </c>
      <c r="F33" s="138">
        <v>80</v>
      </c>
      <c r="G33" s="138">
        <v>80</v>
      </c>
      <c r="H33" s="138">
        <v>80</v>
      </c>
      <c r="I33" s="138">
        <v>80</v>
      </c>
      <c r="J33" s="138">
        <v>80</v>
      </c>
    </row>
    <row r="34" spans="1:10" s="102" customFormat="1" ht="12.75">
      <c r="A34" s="254" t="s">
        <v>297</v>
      </c>
      <c r="B34" s="255"/>
      <c r="C34" s="255"/>
      <c r="D34" s="255"/>
      <c r="E34" s="255"/>
      <c r="F34" s="255"/>
      <c r="G34" s="255"/>
      <c r="H34" s="255"/>
      <c r="I34" s="255"/>
      <c r="J34" s="256"/>
    </row>
    <row r="35" spans="1:10" s="102" customFormat="1" ht="25.5">
      <c r="A35" s="228" t="s">
        <v>299</v>
      </c>
      <c r="B35" s="225" t="s">
        <v>239</v>
      </c>
      <c r="C35" s="138" t="s">
        <v>2</v>
      </c>
      <c r="D35" s="167">
        <v>0.04</v>
      </c>
      <c r="E35" s="222" t="s">
        <v>1</v>
      </c>
      <c r="F35" s="222">
        <v>70</v>
      </c>
      <c r="G35" s="222">
        <v>70</v>
      </c>
      <c r="H35" s="222">
        <v>70</v>
      </c>
      <c r="I35" s="222">
        <v>70</v>
      </c>
      <c r="J35" s="222">
        <v>70</v>
      </c>
    </row>
    <row r="36" spans="1:10" s="102" customFormat="1" ht="15.75" customHeight="1">
      <c r="A36" s="254" t="s">
        <v>240</v>
      </c>
      <c r="B36" s="255"/>
      <c r="C36" s="255"/>
      <c r="D36" s="255"/>
      <c r="E36" s="255"/>
      <c r="F36" s="255"/>
      <c r="G36" s="255"/>
      <c r="H36" s="255"/>
      <c r="I36" s="255"/>
      <c r="J36" s="256"/>
    </row>
    <row r="37" spans="1:10" s="102" customFormat="1" ht="16.5" customHeight="1">
      <c r="A37" s="254" t="s">
        <v>241</v>
      </c>
      <c r="B37" s="255"/>
      <c r="C37" s="255"/>
      <c r="D37" s="255"/>
      <c r="E37" s="255"/>
      <c r="F37" s="255"/>
      <c r="G37" s="255"/>
      <c r="H37" s="255"/>
      <c r="I37" s="255"/>
      <c r="J37" s="256"/>
    </row>
    <row r="38" spans="1:10" s="102" customFormat="1" ht="18" customHeight="1">
      <c r="A38" s="246" t="s">
        <v>242</v>
      </c>
      <c r="B38" s="247"/>
      <c r="C38" s="247"/>
      <c r="D38" s="247"/>
      <c r="E38" s="247"/>
      <c r="F38" s="247"/>
      <c r="G38" s="247"/>
      <c r="H38" s="247"/>
      <c r="I38" s="247"/>
      <c r="J38" s="248"/>
    </row>
    <row r="39" spans="1:10" s="102" customFormat="1" ht="51">
      <c r="A39" s="138" t="s">
        <v>243</v>
      </c>
      <c r="B39" s="165" t="s">
        <v>383</v>
      </c>
      <c r="C39" s="138" t="s">
        <v>244</v>
      </c>
      <c r="D39" s="138">
        <v>0.01</v>
      </c>
      <c r="E39" s="138" t="s">
        <v>245</v>
      </c>
      <c r="F39" s="138">
        <v>5</v>
      </c>
      <c r="G39" s="138">
        <v>5</v>
      </c>
      <c r="H39" s="138">
        <v>5</v>
      </c>
      <c r="I39" s="138">
        <v>5</v>
      </c>
      <c r="J39" s="138">
        <v>5</v>
      </c>
    </row>
    <row r="40" spans="1:10" s="102" customFormat="1" ht="51">
      <c r="A40" s="166" t="s">
        <v>246</v>
      </c>
      <c r="B40" s="147" t="s">
        <v>247</v>
      </c>
      <c r="C40" s="138" t="s">
        <v>244</v>
      </c>
      <c r="D40" s="138">
        <v>0.01</v>
      </c>
      <c r="E40" s="138" t="s">
        <v>245</v>
      </c>
      <c r="F40" s="167">
        <v>5</v>
      </c>
      <c r="G40" s="167">
        <v>5</v>
      </c>
      <c r="H40" s="167">
        <v>5</v>
      </c>
      <c r="I40" s="167">
        <v>5</v>
      </c>
      <c r="J40" s="167">
        <v>5</v>
      </c>
    </row>
    <row r="41" spans="1:10" s="102" customFormat="1" ht="89.25">
      <c r="A41" s="166" t="s">
        <v>248</v>
      </c>
      <c r="B41" s="147" t="s">
        <v>249</v>
      </c>
      <c r="C41" s="138" t="s">
        <v>244</v>
      </c>
      <c r="D41" s="138">
        <v>0.01</v>
      </c>
      <c r="E41" s="138" t="s">
        <v>245</v>
      </c>
      <c r="F41" s="167">
        <v>5</v>
      </c>
      <c r="G41" s="167">
        <v>5</v>
      </c>
      <c r="H41" s="167">
        <v>5</v>
      </c>
      <c r="I41" s="167">
        <v>5</v>
      </c>
      <c r="J41" s="167">
        <v>5</v>
      </c>
    </row>
    <row r="42" spans="1:10" s="102" customFormat="1" ht="63.75">
      <c r="A42" s="166" t="s">
        <v>180</v>
      </c>
      <c r="B42" s="229" t="s">
        <v>250</v>
      </c>
      <c r="C42" s="138" t="s">
        <v>244</v>
      </c>
      <c r="D42" s="138">
        <v>0.01</v>
      </c>
      <c r="E42" s="138" t="s">
        <v>245</v>
      </c>
      <c r="F42" s="167">
        <v>5</v>
      </c>
      <c r="G42" s="167">
        <v>5</v>
      </c>
      <c r="H42" s="167">
        <v>5</v>
      </c>
      <c r="I42" s="167">
        <v>5</v>
      </c>
      <c r="J42" s="167">
        <v>5</v>
      </c>
    </row>
    <row r="43" spans="1:10" s="102" customFormat="1" ht="51">
      <c r="A43" s="138" t="s">
        <v>251</v>
      </c>
      <c r="B43" s="165" t="s">
        <v>252</v>
      </c>
      <c r="C43" s="138" t="s">
        <v>244</v>
      </c>
      <c r="D43" s="138">
        <v>0.01</v>
      </c>
      <c r="E43" s="138" t="s">
        <v>245</v>
      </c>
      <c r="F43" s="138">
        <v>5</v>
      </c>
      <c r="G43" s="138">
        <v>5</v>
      </c>
      <c r="H43" s="138">
        <v>5</v>
      </c>
      <c r="I43" s="138">
        <v>5</v>
      </c>
      <c r="J43" s="138">
        <v>5</v>
      </c>
    </row>
    <row r="44" spans="1:10" s="102" customFormat="1" ht="12.75">
      <c r="A44" s="104"/>
      <c r="B44" s="105"/>
      <c r="C44" s="105"/>
      <c r="D44" s="106"/>
      <c r="E44" s="105"/>
      <c r="F44" s="105"/>
      <c r="G44" s="105"/>
      <c r="H44" s="105"/>
      <c r="I44" s="105"/>
      <c r="J44" s="105"/>
    </row>
    <row r="45" spans="1:10" s="102" customFormat="1" ht="12.75">
      <c r="A45" s="249"/>
      <c r="B45" s="249"/>
      <c r="C45" s="249"/>
      <c r="D45" s="249"/>
      <c r="E45" s="249"/>
      <c r="F45" s="249"/>
      <c r="G45" s="249"/>
      <c r="H45" s="249"/>
      <c r="I45" s="249"/>
      <c r="J45" s="249"/>
    </row>
    <row r="46" spans="1:10" s="102" customFormat="1" ht="12.75">
      <c r="A46" s="107" t="s">
        <v>168</v>
      </c>
      <c r="B46" s="108"/>
      <c r="C46" s="107"/>
      <c r="D46" s="107"/>
      <c r="E46" s="105"/>
      <c r="F46" s="105"/>
      <c r="G46" s="105"/>
      <c r="H46" s="105"/>
      <c r="I46" s="250" t="s">
        <v>330</v>
      </c>
      <c r="J46" s="250"/>
    </row>
    <row r="47" spans="1:10" ht="12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0" ht="12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ht="12.75">
      <c r="A49" s="102"/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ht="12.75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ht="12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ht="12.75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ht="12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12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</row>
    <row r="55" spans="1:10" ht="12.75">
      <c r="A55" s="102"/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10" ht="12.75">
      <c r="A56" s="102"/>
      <c r="B56" s="102"/>
      <c r="C56" s="102"/>
      <c r="D56" s="102"/>
      <c r="E56" s="102"/>
      <c r="F56" s="102"/>
      <c r="G56" s="102"/>
      <c r="H56" s="102"/>
      <c r="I56" s="102"/>
      <c r="J56" s="102"/>
    </row>
    <row r="57" spans="1:10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  <row r="58" spans="1:10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</row>
    <row r="59" spans="1:10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0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</row>
    <row r="61" spans="1:10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</row>
    <row r="62" spans="1:10" ht="12.75">
      <c r="A62" s="102"/>
      <c r="B62" s="102"/>
      <c r="C62" s="102"/>
      <c r="D62" s="102"/>
      <c r="E62" s="102"/>
      <c r="F62" s="102"/>
      <c r="G62" s="102"/>
      <c r="H62" s="102"/>
      <c r="I62" s="102"/>
      <c r="J62" s="102"/>
    </row>
    <row r="63" spans="1:10" ht="12.75">
      <c r="A63" s="102"/>
      <c r="B63" s="102"/>
      <c r="C63" s="102"/>
      <c r="D63" s="102"/>
      <c r="E63" s="102"/>
      <c r="F63" s="102"/>
      <c r="G63" s="102"/>
      <c r="H63" s="102"/>
      <c r="I63" s="102"/>
      <c r="J63" s="102"/>
    </row>
    <row r="64" spans="1:10" ht="12.75">
      <c r="A64" s="102"/>
      <c r="B64" s="102"/>
      <c r="C64" s="102"/>
      <c r="D64" s="102"/>
      <c r="E64" s="102"/>
      <c r="F64" s="102"/>
      <c r="G64" s="102"/>
      <c r="H64" s="102"/>
      <c r="I64" s="102"/>
      <c r="J64" s="102"/>
    </row>
    <row r="65" spans="1:10" ht="12.75">
      <c r="A65" s="102"/>
      <c r="B65" s="102"/>
      <c r="C65" s="102"/>
      <c r="D65" s="102"/>
      <c r="E65" s="102"/>
      <c r="F65" s="102"/>
      <c r="G65" s="102"/>
      <c r="H65" s="102"/>
      <c r="I65" s="102"/>
      <c r="J65" s="102"/>
    </row>
    <row r="66" spans="1:10" ht="12.75">
      <c r="A66" s="102"/>
      <c r="B66" s="102"/>
      <c r="C66" s="102"/>
      <c r="D66" s="102"/>
      <c r="E66" s="102"/>
      <c r="F66" s="102"/>
      <c r="G66" s="102"/>
      <c r="H66" s="102"/>
      <c r="I66" s="102"/>
      <c r="J66" s="102"/>
    </row>
    <row r="67" spans="1:10" ht="12.75">
      <c r="A67" s="102"/>
      <c r="B67" s="102"/>
      <c r="C67" s="102"/>
      <c r="D67" s="102"/>
      <c r="E67" s="102"/>
      <c r="F67" s="102"/>
      <c r="G67" s="102"/>
      <c r="H67" s="102"/>
      <c r="I67" s="102"/>
      <c r="J67" s="102"/>
    </row>
    <row r="68" spans="1:10" ht="12.75">
      <c r="A68" s="102"/>
      <c r="B68" s="102"/>
      <c r="C68" s="102"/>
      <c r="D68" s="102"/>
      <c r="E68" s="102"/>
      <c r="F68" s="102"/>
      <c r="G68" s="102"/>
      <c r="H68" s="102"/>
      <c r="I68" s="102"/>
      <c r="J68" s="102"/>
    </row>
  </sheetData>
  <sheetProtection/>
  <mergeCells count="27">
    <mergeCell ref="F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A26:J26"/>
    <mergeCell ref="I3:I5"/>
    <mergeCell ref="J3:J5"/>
    <mergeCell ref="A6:J6"/>
    <mergeCell ref="A12:J12"/>
    <mergeCell ref="A13:J13"/>
    <mergeCell ref="A14:J14"/>
    <mergeCell ref="A30:J30"/>
    <mergeCell ref="A38:J38"/>
    <mergeCell ref="A45:J45"/>
    <mergeCell ref="I46:J46"/>
    <mergeCell ref="A19:J19"/>
    <mergeCell ref="A28:J28"/>
    <mergeCell ref="A32:J32"/>
    <mergeCell ref="A34:J34"/>
    <mergeCell ref="A36:J36"/>
    <mergeCell ref="A37:J37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scale="86" r:id="rId3"/>
  <rowBreaks count="1" manualBreakCount="1">
    <brk id="32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view="pageBreakPreview" zoomScale="80" zoomScaleSheetLayoutView="80" zoomScalePageLayoutView="0" workbookViewId="0" topLeftCell="A1">
      <selection activeCell="A2" sqref="A2:O8"/>
    </sheetView>
  </sheetViews>
  <sheetFormatPr defaultColWidth="9.00390625" defaultRowHeight="12.75"/>
  <cols>
    <col min="2" max="2" width="39.375" style="0" customWidth="1"/>
    <col min="3" max="3" width="10.50390625" style="0" customWidth="1"/>
  </cols>
  <sheetData>
    <row r="1" spans="1:15" ht="74.25" customHeight="1">
      <c r="A1" s="109"/>
      <c r="B1" s="110"/>
      <c r="C1" s="110"/>
      <c r="D1" s="110"/>
      <c r="E1" s="110"/>
      <c r="F1" s="110"/>
      <c r="G1" s="110"/>
      <c r="H1" s="110"/>
      <c r="I1" s="111"/>
      <c r="J1" s="111"/>
      <c r="K1" s="269" t="s">
        <v>254</v>
      </c>
      <c r="L1" s="269"/>
      <c r="M1" s="269"/>
      <c r="N1" s="269"/>
      <c r="O1" s="269"/>
    </row>
    <row r="2" spans="1:15" ht="21" customHeight="1">
      <c r="A2" s="270" t="s">
        <v>255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2"/>
    </row>
    <row r="3" spans="1:15" ht="18" customHeight="1">
      <c r="A3" s="273" t="s">
        <v>6</v>
      </c>
      <c r="B3" s="273" t="s">
        <v>256</v>
      </c>
      <c r="C3" s="274" t="s">
        <v>3</v>
      </c>
      <c r="D3" s="257" t="s">
        <v>375</v>
      </c>
      <c r="E3" s="276" t="s">
        <v>376</v>
      </c>
      <c r="F3" s="274" t="s">
        <v>377</v>
      </c>
      <c r="G3" s="278" t="s">
        <v>257</v>
      </c>
      <c r="H3" s="279"/>
      <c r="I3" s="278" t="s">
        <v>258</v>
      </c>
      <c r="J3" s="280"/>
      <c r="K3" s="280"/>
      <c r="L3" s="280"/>
      <c r="M3" s="280"/>
      <c r="N3" s="280"/>
      <c r="O3" s="279"/>
    </row>
    <row r="4" spans="1:15" ht="84.75" customHeight="1">
      <c r="A4" s="273"/>
      <c r="B4" s="273"/>
      <c r="C4" s="275"/>
      <c r="D4" s="257"/>
      <c r="E4" s="277"/>
      <c r="F4" s="275"/>
      <c r="G4" s="176" t="s">
        <v>378</v>
      </c>
      <c r="H4" s="176" t="s">
        <v>379</v>
      </c>
      <c r="I4" s="176" t="s">
        <v>262</v>
      </c>
      <c r="J4" s="176" t="s">
        <v>263</v>
      </c>
      <c r="K4" s="176" t="s">
        <v>264</v>
      </c>
      <c r="L4" s="176" t="s">
        <v>265</v>
      </c>
      <c r="M4" s="180" t="s">
        <v>293</v>
      </c>
      <c r="N4" s="180" t="s">
        <v>343</v>
      </c>
      <c r="O4" s="180" t="s">
        <v>366</v>
      </c>
    </row>
    <row r="5" spans="1:15" ht="30" customHeight="1">
      <c r="A5" s="263" t="s">
        <v>253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/>
    </row>
    <row r="6" spans="1:15" ht="58.5" customHeight="1">
      <c r="A6" s="176">
        <v>1</v>
      </c>
      <c r="B6" s="208" t="s">
        <v>207</v>
      </c>
      <c r="C6" s="167" t="s">
        <v>2</v>
      </c>
      <c r="D6" s="209">
        <v>98.8</v>
      </c>
      <c r="E6" s="209">
        <v>99.8</v>
      </c>
      <c r="F6" s="209">
        <v>99.8</v>
      </c>
      <c r="G6" s="209">
        <v>99.8</v>
      </c>
      <c r="H6" s="209">
        <v>99.8</v>
      </c>
      <c r="I6" s="209">
        <v>99.8</v>
      </c>
      <c r="J6" s="209">
        <v>99.8</v>
      </c>
      <c r="K6" s="209">
        <v>99.8</v>
      </c>
      <c r="L6" s="209">
        <v>99.8</v>
      </c>
      <c r="M6" s="209">
        <v>99.8</v>
      </c>
      <c r="N6" s="209">
        <v>99.8</v>
      </c>
      <c r="O6" s="209">
        <v>99.8</v>
      </c>
    </row>
    <row r="7" spans="1:15" ht="134.25" customHeight="1">
      <c r="A7" s="179">
        <v>2</v>
      </c>
      <c r="B7" s="208" t="s">
        <v>221</v>
      </c>
      <c r="C7" s="167" t="s">
        <v>2</v>
      </c>
      <c r="D7" s="167">
        <v>100</v>
      </c>
      <c r="E7" s="167">
        <v>100</v>
      </c>
      <c r="F7" s="167">
        <v>100</v>
      </c>
      <c r="G7" s="167">
        <v>100</v>
      </c>
      <c r="H7" s="167">
        <v>100</v>
      </c>
      <c r="I7" s="167">
        <v>100</v>
      </c>
      <c r="J7" s="167">
        <v>100</v>
      </c>
      <c r="K7" s="167">
        <v>100</v>
      </c>
      <c r="L7" s="167">
        <v>100</v>
      </c>
      <c r="M7" s="167">
        <v>100</v>
      </c>
      <c r="N7" s="167">
        <v>100</v>
      </c>
      <c r="O7" s="167">
        <v>100</v>
      </c>
    </row>
    <row r="8" spans="1:15" ht="84" customHeight="1">
      <c r="A8" s="176">
        <v>3</v>
      </c>
      <c r="B8" s="208" t="s">
        <v>266</v>
      </c>
      <c r="C8" s="167" t="s">
        <v>2</v>
      </c>
      <c r="D8" s="210">
        <v>87.5</v>
      </c>
      <c r="E8" s="210">
        <v>87.5</v>
      </c>
      <c r="F8" s="210">
        <v>87.5</v>
      </c>
      <c r="G8" s="210">
        <v>87.5</v>
      </c>
      <c r="H8" s="210">
        <v>88.16</v>
      </c>
      <c r="I8" s="210">
        <v>89.67</v>
      </c>
      <c r="J8" s="210">
        <v>89.67</v>
      </c>
      <c r="K8" s="210">
        <v>89.67</v>
      </c>
      <c r="L8" s="210">
        <v>89.67</v>
      </c>
      <c r="M8" s="210">
        <v>89.67</v>
      </c>
      <c r="N8" s="210">
        <v>89.67</v>
      </c>
      <c r="O8" s="210">
        <v>89.67</v>
      </c>
    </row>
    <row r="9" spans="1:15" s="127" customFormat="1" ht="20.25" customHeight="1">
      <c r="A9" s="266" t="s">
        <v>168</v>
      </c>
      <c r="B9" s="266"/>
      <c r="C9" s="266"/>
      <c r="D9" s="111"/>
      <c r="E9" s="110"/>
      <c r="F9" s="110"/>
      <c r="G9" s="110"/>
      <c r="H9" s="110"/>
      <c r="I9" s="110"/>
      <c r="J9" s="110"/>
      <c r="K9" s="267" t="s">
        <v>330</v>
      </c>
      <c r="L9" s="267"/>
      <c r="M9" s="267"/>
      <c r="N9" s="267"/>
      <c r="O9" s="268"/>
    </row>
    <row r="10" spans="1:15" ht="12.7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</sheetData>
  <sheetProtection/>
  <mergeCells count="13">
    <mergeCell ref="F3:F4"/>
    <mergeCell ref="G3:H3"/>
    <mergeCell ref="I3:O3"/>
    <mergeCell ref="A5:O5"/>
    <mergeCell ref="A9:C9"/>
    <mergeCell ref="K9:O9"/>
    <mergeCell ref="K1:O1"/>
    <mergeCell ref="A2:O2"/>
    <mergeCell ref="A3:A4"/>
    <mergeCell ref="B3:B4"/>
    <mergeCell ref="C3:C4"/>
    <mergeCell ref="D3:D4"/>
    <mergeCell ref="E3:E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9"/>
  <sheetViews>
    <sheetView view="pageBreakPreview" zoomScale="70" zoomScaleSheetLayoutView="7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2" sqref="M12"/>
    </sheetView>
  </sheetViews>
  <sheetFormatPr defaultColWidth="9.125" defaultRowHeight="12.75"/>
  <cols>
    <col min="1" max="1" width="5.375" style="18" customWidth="1"/>
    <col min="2" max="2" width="53.875" style="18" customWidth="1"/>
    <col min="3" max="9" width="17.00390625" style="18" customWidth="1"/>
    <col min="10" max="16384" width="9.125" style="18" customWidth="1"/>
  </cols>
  <sheetData>
    <row r="1" spans="1:9" s="130" customFormat="1" ht="81.75" customHeight="1">
      <c r="A1" s="15"/>
      <c r="B1" s="15"/>
      <c r="C1" s="15"/>
      <c r="D1" s="18"/>
      <c r="E1" s="64"/>
      <c r="F1" s="18"/>
      <c r="G1" s="233" t="s">
        <v>117</v>
      </c>
      <c r="H1" s="233"/>
      <c r="I1" s="233"/>
    </row>
    <row r="2" spans="1:9" s="130" customFormat="1" ht="68.25" customHeight="1">
      <c r="A2" s="234" t="s">
        <v>352</v>
      </c>
      <c r="B2" s="234"/>
      <c r="C2" s="234"/>
      <c r="D2" s="234"/>
      <c r="E2" s="234"/>
      <c r="F2" s="234"/>
      <c r="G2" s="234"/>
      <c r="H2" s="234"/>
      <c r="I2" s="234"/>
    </row>
    <row r="3" spans="1:9" ht="26.25" customHeight="1">
      <c r="A3" s="235" t="s">
        <v>6</v>
      </c>
      <c r="B3" s="235" t="s">
        <v>18</v>
      </c>
      <c r="C3" s="236" t="s">
        <v>16</v>
      </c>
      <c r="D3" s="283" t="s">
        <v>353</v>
      </c>
      <c r="E3" s="239"/>
      <c r="F3" s="239"/>
      <c r="G3" s="239"/>
      <c r="H3" s="239"/>
      <c r="I3" s="240"/>
    </row>
    <row r="4" spans="1:9" ht="45.75" customHeight="1">
      <c r="A4" s="235"/>
      <c r="B4" s="235"/>
      <c r="C4" s="237"/>
      <c r="D4" s="281" t="s">
        <v>167</v>
      </c>
      <c r="E4" s="281" t="s">
        <v>189</v>
      </c>
      <c r="F4" s="281" t="s">
        <v>28</v>
      </c>
      <c r="G4" s="281" t="s">
        <v>259</v>
      </c>
      <c r="H4" s="281" t="s">
        <v>260</v>
      </c>
      <c r="I4" s="134" t="s">
        <v>64</v>
      </c>
    </row>
    <row r="5" spans="1:9" ht="20.25" customHeight="1">
      <c r="A5" s="235"/>
      <c r="B5" s="235"/>
      <c r="C5" s="238"/>
      <c r="D5" s="282"/>
      <c r="E5" s="282"/>
      <c r="F5" s="282"/>
      <c r="G5" s="282"/>
      <c r="H5" s="282"/>
      <c r="I5" s="135" t="s">
        <v>261</v>
      </c>
    </row>
    <row r="6" spans="1:9" ht="21" customHeight="1">
      <c r="A6" s="131" t="s">
        <v>15</v>
      </c>
      <c r="B6" s="56"/>
      <c r="C6" s="56"/>
      <c r="D6" s="56"/>
      <c r="E6" s="56"/>
      <c r="F6" s="56"/>
      <c r="G6" s="56"/>
      <c r="H6" s="56"/>
      <c r="I6" s="57"/>
    </row>
    <row r="7" spans="1:9" ht="15">
      <c r="A7" s="23">
        <v>1</v>
      </c>
      <c r="B7" s="24" t="s">
        <v>171</v>
      </c>
      <c r="C7" s="25"/>
      <c r="D7" s="25"/>
      <c r="E7" s="25"/>
      <c r="F7" s="25"/>
      <c r="G7" s="25"/>
      <c r="H7" s="25"/>
      <c r="I7" s="51"/>
    </row>
    <row r="8" spans="1:9" ht="14.25" customHeight="1">
      <c r="A8" s="23"/>
      <c r="B8" s="26" t="s">
        <v>10</v>
      </c>
      <c r="C8" s="25"/>
      <c r="D8" s="25"/>
      <c r="E8" s="25"/>
      <c r="F8" s="25"/>
      <c r="G8" s="25"/>
      <c r="H8" s="25"/>
      <c r="I8" s="51"/>
    </row>
    <row r="9" spans="1:9" ht="15.75" customHeight="1">
      <c r="A9" s="23"/>
      <c r="B9" s="26" t="s">
        <v>8</v>
      </c>
      <c r="C9" s="25"/>
      <c r="D9" s="25"/>
      <c r="E9" s="25"/>
      <c r="F9" s="25"/>
      <c r="G9" s="25"/>
      <c r="H9" s="25"/>
      <c r="I9" s="51"/>
    </row>
    <row r="10" spans="1:9" ht="16.5" customHeight="1">
      <c r="A10" s="23"/>
      <c r="B10" s="26" t="s">
        <v>9</v>
      </c>
      <c r="C10" s="25"/>
      <c r="D10" s="25" t="s">
        <v>354</v>
      </c>
      <c r="E10" s="25"/>
      <c r="F10" s="25"/>
      <c r="G10" s="25"/>
      <c r="H10" s="25"/>
      <c r="I10" s="51"/>
    </row>
    <row r="11" spans="2:9" ht="15">
      <c r="B11" s="26" t="s">
        <v>11</v>
      </c>
      <c r="C11" s="51"/>
      <c r="D11" s="51"/>
      <c r="E11" s="51"/>
      <c r="F11" s="51"/>
      <c r="G11" s="51"/>
      <c r="H11" s="51"/>
      <c r="I11" s="51"/>
    </row>
    <row r="12" spans="1:9" ht="17.25" customHeight="1">
      <c r="A12" s="23"/>
      <c r="B12" s="26" t="s">
        <v>65</v>
      </c>
      <c r="C12" s="25"/>
      <c r="D12" s="25"/>
      <c r="E12" s="25"/>
      <c r="F12" s="25"/>
      <c r="G12" s="25"/>
      <c r="H12" s="25"/>
      <c r="I12" s="51"/>
    </row>
    <row r="13" spans="1:9" ht="15">
      <c r="A13" s="23">
        <v>2</v>
      </c>
      <c r="B13" s="24" t="s">
        <v>355</v>
      </c>
      <c r="C13" s="25"/>
      <c r="D13" s="25"/>
      <c r="E13" s="25"/>
      <c r="F13" s="25"/>
      <c r="G13" s="25"/>
      <c r="H13" s="25"/>
      <c r="I13" s="51"/>
    </row>
    <row r="14" spans="1:9" ht="15">
      <c r="A14" s="23"/>
      <c r="B14" s="26" t="s">
        <v>10</v>
      </c>
      <c r="C14" s="25"/>
      <c r="D14" s="25"/>
      <c r="E14" s="25"/>
      <c r="F14" s="25"/>
      <c r="G14" s="25"/>
      <c r="H14" s="25"/>
      <c r="I14" s="51"/>
    </row>
    <row r="15" spans="1:9" ht="15">
      <c r="A15" s="23"/>
      <c r="B15" s="26" t="s">
        <v>8</v>
      </c>
      <c r="C15" s="25"/>
      <c r="D15" s="25"/>
      <c r="E15" s="25"/>
      <c r="F15" s="25"/>
      <c r="G15" s="25"/>
      <c r="H15" s="25"/>
      <c r="I15" s="51"/>
    </row>
    <row r="16" spans="1:9" ht="15">
      <c r="A16" s="23"/>
      <c r="B16" s="26" t="s">
        <v>9</v>
      </c>
      <c r="C16" s="25"/>
      <c r="D16" s="25"/>
      <c r="E16" s="25"/>
      <c r="F16" s="25"/>
      <c r="G16" s="25"/>
      <c r="H16" s="25"/>
      <c r="I16" s="51"/>
    </row>
    <row r="17" spans="1:9" ht="15">
      <c r="A17" s="23"/>
      <c r="B17" s="26" t="s">
        <v>11</v>
      </c>
      <c r="C17" s="25"/>
      <c r="D17" s="25"/>
      <c r="E17" s="25"/>
      <c r="F17" s="25"/>
      <c r="G17" s="25"/>
      <c r="H17" s="25"/>
      <c r="I17" s="51"/>
    </row>
    <row r="18" spans="1:9" ht="15">
      <c r="A18" s="23"/>
      <c r="B18" s="26" t="s">
        <v>65</v>
      </c>
      <c r="C18" s="25"/>
      <c r="D18" s="25"/>
      <c r="E18" s="25"/>
      <c r="F18" s="25"/>
      <c r="G18" s="25"/>
      <c r="H18" s="25"/>
      <c r="I18" s="51"/>
    </row>
    <row r="19" spans="1:9" ht="15">
      <c r="A19" s="23">
        <v>3</v>
      </c>
      <c r="B19" s="24" t="s">
        <v>119</v>
      </c>
      <c r="C19" s="25"/>
      <c r="D19" s="25"/>
      <c r="E19" s="25"/>
      <c r="F19" s="25">
        <f>F22+F23</f>
        <v>0</v>
      </c>
      <c r="H19" s="25"/>
      <c r="I19" s="51"/>
    </row>
    <row r="20" spans="1:9" ht="15">
      <c r="A20" s="23"/>
      <c r="B20" s="26" t="s">
        <v>10</v>
      </c>
      <c r="C20" s="25"/>
      <c r="D20" s="25"/>
      <c r="E20" s="25"/>
      <c r="F20" s="25"/>
      <c r="G20" s="25"/>
      <c r="H20" s="25"/>
      <c r="I20" s="51"/>
    </row>
    <row r="21" spans="1:9" ht="15">
      <c r="A21" s="23"/>
      <c r="B21" s="26" t="s">
        <v>8</v>
      </c>
      <c r="C21" s="25"/>
      <c r="D21" s="25"/>
      <c r="E21" s="25"/>
      <c r="F21" s="25"/>
      <c r="G21" s="25"/>
      <c r="H21" s="25"/>
      <c r="I21" s="51"/>
    </row>
    <row r="22" spans="1:9" ht="15">
      <c r="A22" s="23"/>
      <c r="B22" s="26" t="s">
        <v>9</v>
      </c>
      <c r="C22" s="25"/>
      <c r="D22" s="25"/>
      <c r="E22" s="25"/>
      <c r="F22" s="25"/>
      <c r="G22" s="25"/>
      <c r="H22" s="25"/>
      <c r="I22" s="51"/>
    </row>
    <row r="23" spans="1:9" ht="15">
      <c r="A23" s="23"/>
      <c r="B23" s="26" t="s">
        <v>11</v>
      </c>
      <c r="C23" s="25"/>
      <c r="D23" s="25"/>
      <c r="E23" s="25"/>
      <c r="F23" s="25"/>
      <c r="H23" s="25"/>
      <c r="I23" s="51"/>
    </row>
    <row r="24" spans="1:9" ht="15">
      <c r="A24" s="23"/>
      <c r="B24" s="26" t="s">
        <v>65</v>
      </c>
      <c r="C24" s="25"/>
      <c r="D24" s="25"/>
      <c r="E24" s="25"/>
      <c r="F24" s="25"/>
      <c r="G24" s="25"/>
      <c r="H24" s="25"/>
      <c r="I24" s="51"/>
    </row>
    <row r="25" spans="1:9" s="29" customFormat="1" ht="18" customHeight="1">
      <c r="A25" s="27"/>
      <c r="B25" s="24" t="s">
        <v>11</v>
      </c>
      <c r="C25" s="28"/>
      <c r="D25" s="28"/>
      <c r="E25" s="28"/>
      <c r="F25" s="28"/>
      <c r="G25" s="25"/>
      <c r="H25" s="28"/>
      <c r="I25" s="28"/>
    </row>
    <row r="26" spans="1:9" ht="14.25" customHeight="1">
      <c r="A26" s="23"/>
      <c r="B26" s="26" t="s">
        <v>65</v>
      </c>
      <c r="C26" s="25"/>
      <c r="D26" s="25"/>
      <c r="E26" s="25"/>
      <c r="F26" s="25"/>
      <c r="G26" s="25"/>
      <c r="H26" s="25"/>
      <c r="I26" s="25"/>
    </row>
    <row r="27" spans="1:9" ht="14.25" customHeight="1">
      <c r="A27" s="23"/>
      <c r="B27" s="26" t="s">
        <v>13</v>
      </c>
      <c r="C27" s="25"/>
      <c r="D27" s="25"/>
      <c r="E27" s="25"/>
      <c r="F27" s="25"/>
      <c r="G27" s="25"/>
      <c r="H27" s="25"/>
      <c r="I27" s="25"/>
    </row>
    <row r="28" spans="1:9" ht="15" customHeight="1">
      <c r="A28" s="23"/>
      <c r="B28" s="26" t="s">
        <v>10</v>
      </c>
      <c r="C28" s="25"/>
      <c r="D28" s="25"/>
      <c r="E28" s="25"/>
      <c r="F28" s="25"/>
      <c r="G28" s="25"/>
      <c r="H28" s="25"/>
      <c r="I28" s="25"/>
    </row>
    <row r="29" spans="1:9" ht="15.75" customHeight="1">
      <c r="A29" s="23"/>
      <c r="B29" s="26" t="s">
        <v>8</v>
      </c>
      <c r="C29" s="25"/>
      <c r="D29" s="25"/>
      <c r="E29" s="25"/>
      <c r="F29" s="25"/>
      <c r="G29" s="25"/>
      <c r="H29" s="25"/>
      <c r="I29" s="51"/>
    </row>
    <row r="30" spans="1:9" ht="14.25" customHeight="1">
      <c r="A30" s="23"/>
      <c r="B30" s="26" t="s">
        <v>9</v>
      </c>
      <c r="C30" s="25"/>
      <c r="D30" s="25"/>
      <c r="E30" s="25"/>
      <c r="F30" s="25"/>
      <c r="G30" s="25"/>
      <c r="H30" s="25"/>
      <c r="I30" s="51"/>
    </row>
    <row r="31" spans="1:8" ht="14.25" customHeight="1" hidden="1">
      <c r="A31" s="30"/>
      <c r="B31" s="31" t="s">
        <v>11</v>
      </c>
      <c r="C31" s="65"/>
      <c r="D31" s="32"/>
      <c r="E31" s="32"/>
      <c r="F31" s="32"/>
      <c r="G31" s="32"/>
      <c r="H31" s="33"/>
    </row>
    <row r="32" spans="1:8" ht="14.25" customHeight="1" hidden="1">
      <c r="A32" s="30"/>
      <c r="B32" s="31" t="s">
        <v>65</v>
      </c>
      <c r="C32" s="65"/>
      <c r="D32" s="32"/>
      <c r="E32" s="32"/>
      <c r="F32" s="32"/>
      <c r="G32" s="32"/>
      <c r="H32" s="33"/>
    </row>
    <row r="33" spans="1:9" ht="49.5" customHeight="1">
      <c r="A33" s="132" t="s">
        <v>170</v>
      </c>
      <c r="D33" s="19"/>
      <c r="E33" s="19"/>
      <c r="H33" s="58"/>
      <c r="I33" s="58"/>
    </row>
    <row r="34" spans="1:4" ht="15">
      <c r="A34" s="34"/>
      <c r="B34" s="14"/>
      <c r="C34" s="15"/>
      <c r="D34" s="15"/>
    </row>
    <row r="35" spans="1:4" ht="15">
      <c r="A35" s="15"/>
      <c r="B35" s="14"/>
      <c r="C35" s="15"/>
      <c r="D35" s="15"/>
    </row>
    <row r="36" spans="2:4" ht="15">
      <c r="B36" s="14"/>
      <c r="C36" s="15"/>
      <c r="D36" s="15"/>
    </row>
    <row r="37" spans="1:4" ht="15">
      <c r="A37" s="15"/>
      <c r="B37" s="14"/>
      <c r="C37" s="15"/>
      <c r="D37" s="15"/>
    </row>
    <row r="38" ht="15">
      <c r="B38" s="14"/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</sheetData>
  <sheetProtection/>
  <autoFilter ref="A5:I5"/>
  <mergeCells count="11">
    <mergeCell ref="D4:D5"/>
    <mergeCell ref="E4:E5"/>
    <mergeCell ref="F4:F5"/>
    <mergeCell ref="G4:G5"/>
    <mergeCell ref="H4:H5"/>
    <mergeCell ref="G1:I1"/>
    <mergeCell ref="A2:I2"/>
    <mergeCell ref="A3:A5"/>
    <mergeCell ref="B3:B5"/>
    <mergeCell ref="C3:C5"/>
    <mergeCell ref="D3:I3"/>
  </mergeCells>
  <printOptions/>
  <pageMargins left="0.4330708661417323" right="0.1968503937007874" top="0.5511811023622047" bottom="0.3937007874015748" header="0.1968503937007874" footer="0"/>
  <pageSetup firstPageNumber="1" useFirstPageNumber="1" fitToHeight="26" horizontalDpi="600" verticalDpi="600" orientation="landscape" paperSize="9" scale="64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K18"/>
  <sheetViews>
    <sheetView view="pageBreakPreview" zoomScale="90" zoomScaleSheetLayoutView="90" zoomScalePageLayoutView="0" workbookViewId="0" topLeftCell="A1">
      <selection activeCell="H5" sqref="H5:K5"/>
    </sheetView>
  </sheetViews>
  <sheetFormatPr defaultColWidth="9.125" defaultRowHeight="12.75"/>
  <cols>
    <col min="1" max="1" width="18.50390625" style="1" customWidth="1"/>
    <col min="2" max="2" width="22.125" style="1" customWidth="1"/>
    <col min="3" max="3" width="25.125" style="1" customWidth="1"/>
    <col min="4" max="7" width="9.125" style="1" customWidth="1"/>
    <col min="8" max="9" width="15.50390625" style="1" customWidth="1"/>
    <col min="10" max="10" width="17.875" style="1" customWidth="1"/>
    <col min="11" max="11" width="17.00390625" style="1" customWidth="1"/>
    <col min="12" max="16384" width="9.125" style="1" customWidth="1"/>
  </cols>
  <sheetData>
    <row r="1" spans="7:11" ht="58.5" customHeight="1">
      <c r="G1" s="285" t="s">
        <v>289</v>
      </c>
      <c r="H1" s="285"/>
      <c r="I1" s="285"/>
      <c r="J1" s="285"/>
      <c r="K1" s="285"/>
    </row>
    <row r="2" spans="1:11" ht="42" customHeight="1">
      <c r="A2" s="286" t="s">
        <v>110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.75" customHeight="1">
      <c r="A3" s="286" t="s">
        <v>110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5.75" customHeight="1">
      <c r="A4" s="284" t="s">
        <v>34</v>
      </c>
      <c r="B4" s="284" t="s">
        <v>35</v>
      </c>
      <c r="C4" s="284" t="s">
        <v>36</v>
      </c>
      <c r="D4" s="284" t="s">
        <v>37</v>
      </c>
      <c r="E4" s="284"/>
      <c r="F4" s="284"/>
      <c r="G4" s="284"/>
      <c r="H4" s="284" t="s">
        <v>42</v>
      </c>
      <c r="I4" s="284"/>
      <c r="J4" s="284"/>
      <c r="K4" s="284"/>
    </row>
    <row r="5" spans="1:11" ht="30.75">
      <c r="A5" s="284"/>
      <c r="B5" s="284"/>
      <c r="C5" s="284"/>
      <c r="D5" s="8" t="s">
        <v>38</v>
      </c>
      <c r="E5" s="8" t="s">
        <v>39</v>
      </c>
      <c r="F5" s="8" t="s">
        <v>40</v>
      </c>
      <c r="G5" s="8" t="s">
        <v>41</v>
      </c>
      <c r="H5" s="8" t="s">
        <v>259</v>
      </c>
      <c r="I5" s="8" t="s">
        <v>260</v>
      </c>
      <c r="J5" s="8" t="s">
        <v>261</v>
      </c>
      <c r="K5" s="8" t="s">
        <v>43</v>
      </c>
    </row>
    <row r="6" spans="1:11" ht="47.25" customHeight="1">
      <c r="A6" s="241" t="s">
        <v>90</v>
      </c>
      <c r="B6" s="241" t="s">
        <v>116</v>
      </c>
      <c r="C6" s="45" t="s">
        <v>44</v>
      </c>
      <c r="D6" s="9" t="s">
        <v>45</v>
      </c>
      <c r="E6" s="9" t="s">
        <v>45</v>
      </c>
      <c r="F6" s="9" t="s">
        <v>45</v>
      </c>
      <c r="G6" s="9" t="s">
        <v>45</v>
      </c>
      <c r="H6" s="75">
        <f>H8</f>
        <v>1005214.3</v>
      </c>
      <c r="I6" s="75">
        <f>I8</f>
        <v>991200.3</v>
      </c>
      <c r="J6" s="75">
        <f>J8</f>
        <v>966376.1</v>
      </c>
      <c r="K6" s="75">
        <f>K8</f>
        <v>2962790.7</v>
      </c>
    </row>
    <row r="7" spans="1:11" ht="15">
      <c r="A7" s="288"/>
      <c r="B7" s="288"/>
      <c r="C7" s="45" t="s">
        <v>46</v>
      </c>
      <c r="D7" s="13"/>
      <c r="E7" s="13"/>
      <c r="F7" s="13"/>
      <c r="G7" s="13"/>
      <c r="H7" s="75"/>
      <c r="I7" s="75"/>
      <c r="J7" s="75"/>
      <c r="K7" s="75">
        <f aca="true" t="shared" si="0" ref="K7:K14">SUM(H7:J7)</f>
        <v>0</v>
      </c>
    </row>
    <row r="8" spans="1:11" ht="62.25">
      <c r="A8" s="288"/>
      <c r="B8" s="288"/>
      <c r="C8" s="8" t="s">
        <v>82</v>
      </c>
      <c r="D8" s="16" t="s">
        <v>136</v>
      </c>
      <c r="E8" s="9" t="s">
        <v>45</v>
      </c>
      <c r="F8" s="9" t="s">
        <v>45</v>
      </c>
      <c r="G8" s="9" t="s">
        <v>45</v>
      </c>
      <c r="H8" s="75">
        <f>H11+H14</f>
        <v>1005214.3</v>
      </c>
      <c r="I8" s="75">
        <f>I11+I14</f>
        <v>991200.3</v>
      </c>
      <c r="J8" s="75">
        <f>J11+J14</f>
        <v>966376.1</v>
      </c>
      <c r="K8" s="75">
        <f t="shared" si="0"/>
        <v>2962790.7</v>
      </c>
    </row>
    <row r="9" spans="1:11" ht="47.25" customHeight="1">
      <c r="A9" s="241" t="s">
        <v>47</v>
      </c>
      <c r="B9" s="241" t="s">
        <v>60</v>
      </c>
      <c r="C9" s="45" t="s">
        <v>44</v>
      </c>
      <c r="D9" s="9" t="s">
        <v>45</v>
      </c>
      <c r="E9" s="9" t="s">
        <v>45</v>
      </c>
      <c r="F9" s="9" t="s">
        <v>45</v>
      </c>
      <c r="G9" s="9" t="s">
        <v>45</v>
      </c>
      <c r="H9" s="75">
        <f>H11</f>
        <v>986158.6</v>
      </c>
      <c r="I9" s="75">
        <f>I11</f>
        <v>972485.9</v>
      </c>
      <c r="J9" s="75">
        <f>J11</f>
        <v>947661.7</v>
      </c>
      <c r="K9" s="75">
        <f>K11</f>
        <v>2906306.2</v>
      </c>
    </row>
    <row r="10" spans="1:11" ht="15">
      <c r="A10" s="288"/>
      <c r="B10" s="288"/>
      <c r="C10" s="45" t="s">
        <v>46</v>
      </c>
      <c r="D10" s="13"/>
      <c r="E10" s="13"/>
      <c r="F10" s="13"/>
      <c r="G10" s="13"/>
      <c r="H10" s="75"/>
      <c r="I10" s="75"/>
      <c r="J10" s="75"/>
      <c r="K10" s="75">
        <f t="shared" si="0"/>
        <v>0</v>
      </c>
    </row>
    <row r="11" spans="1:11" ht="62.25">
      <c r="A11" s="288"/>
      <c r="B11" s="288"/>
      <c r="C11" s="8" t="s">
        <v>82</v>
      </c>
      <c r="D11" s="16" t="s">
        <v>136</v>
      </c>
      <c r="E11" s="9" t="s">
        <v>45</v>
      </c>
      <c r="F11" s="9" t="s">
        <v>45</v>
      </c>
      <c r="G11" s="9" t="s">
        <v>45</v>
      </c>
      <c r="H11" s="75">
        <f>'Ресурсное обеспечение'!D12</f>
        <v>986158.6</v>
      </c>
      <c r="I11" s="75">
        <f>'Ресурсное обеспечение'!E12</f>
        <v>972485.9</v>
      </c>
      <c r="J11" s="75">
        <f>'Ресурсное обеспечение'!F12</f>
        <v>947661.7</v>
      </c>
      <c r="K11" s="75">
        <f t="shared" si="0"/>
        <v>2906306.2</v>
      </c>
    </row>
    <row r="12" spans="1:11" ht="47.25" customHeight="1">
      <c r="A12" s="289" t="s">
        <v>51</v>
      </c>
      <c r="B12" s="241" t="s">
        <v>92</v>
      </c>
      <c r="C12" s="45" t="s">
        <v>44</v>
      </c>
      <c r="D12" s="9" t="s">
        <v>45</v>
      </c>
      <c r="E12" s="9" t="s">
        <v>45</v>
      </c>
      <c r="F12" s="9" t="s">
        <v>45</v>
      </c>
      <c r="G12" s="9" t="s">
        <v>45</v>
      </c>
      <c r="H12" s="75">
        <f>H14</f>
        <v>19055.7</v>
      </c>
      <c r="I12" s="75">
        <f>I14</f>
        <v>18714.4</v>
      </c>
      <c r="J12" s="75">
        <f>J14</f>
        <v>18714.4</v>
      </c>
      <c r="K12" s="75">
        <f t="shared" si="0"/>
        <v>56484.5</v>
      </c>
    </row>
    <row r="13" spans="1:11" ht="15">
      <c r="A13" s="289"/>
      <c r="B13" s="288"/>
      <c r="C13" s="45" t="s">
        <v>46</v>
      </c>
      <c r="D13" s="13"/>
      <c r="E13" s="13"/>
      <c r="F13" s="13"/>
      <c r="G13" s="13"/>
      <c r="H13" s="75"/>
      <c r="I13" s="75"/>
      <c r="J13" s="75"/>
      <c r="K13" s="75">
        <f t="shared" si="0"/>
        <v>0</v>
      </c>
    </row>
    <row r="14" spans="1:11" ht="62.25">
      <c r="A14" s="289"/>
      <c r="B14" s="242"/>
      <c r="C14" s="8" t="s">
        <v>82</v>
      </c>
      <c r="D14" s="16" t="s">
        <v>136</v>
      </c>
      <c r="E14" s="9" t="s">
        <v>45</v>
      </c>
      <c r="F14" s="9" t="s">
        <v>45</v>
      </c>
      <c r="G14" s="9" t="s">
        <v>45</v>
      </c>
      <c r="H14" s="75">
        <f>'Ресурсное обеспечение'!D19</f>
        <v>19055.7</v>
      </c>
      <c r="I14" s="75">
        <f>'Ресурсное обеспечение'!E19</f>
        <v>18714.4</v>
      </c>
      <c r="J14" s="75">
        <f>'Ресурсное обеспечение'!F19</f>
        <v>18714.4</v>
      </c>
      <c r="K14" s="75">
        <f t="shared" si="0"/>
        <v>56484.5</v>
      </c>
    </row>
    <row r="16" spans="1:11" ht="15">
      <c r="A16" s="287"/>
      <c r="B16" s="287"/>
      <c r="C16" s="287"/>
      <c r="D16" s="59"/>
      <c r="E16" s="59"/>
      <c r="F16" s="59"/>
      <c r="K16" s="63"/>
    </row>
    <row r="18" spans="1:8" ht="15">
      <c r="A18" s="1" t="str">
        <f>'Мероприятия подпрограммы_2'!A20</f>
        <v>Руководитель Управления образования</v>
      </c>
      <c r="H18" s="1" t="str">
        <f>'Мероприятия подпрограммы_2'!G20</f>
        <v>И.И. Кудряшова</v>
      </c>
    </row>
  </sheetData>
  <sheetProtection/>
  <mergeCells count="15">
    <mergeCell ref="A16:C16"/>
    <mergeCell ref="A6:A8"/>
    <mergeCell ref="B6:B8"/>
    <mergeCell ref="A9:A11"/>
    <mergeCell ref="B9:B11"/>
    <mergeCell ref="A12:A14"/>
    <mergeCell ref="B12:B14"/>
    <mergeCell ref="A4:A5"/>
    <mergeCell ref="B4:B5"/>
    <mergeCell ref="C4:C5"/>
    <mergeCell ref="D4:G4"/>
    <mergeCell ref="H4:K4"/>
    <mergeCell ref="G1:K1"/>
    <mergeCell ref="A2:K2"/>
    <mergeCell ref="A3:K3"/>
  </mergeCells>
  <printOptions/>
  <pageMargins left="0.5118110236220472" right="0.11811023622047245" top="0.5511811023622047" bottom="0.35433070866141736" header="0.31496062992125984" footer="0.31496062992125984"/>
  <pageSetup fitToHeight="0" fitToWidth="1" horizontalDpi="600" verticalDpi="600" orientation="landscape" paperSize="9" scale="85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view="pageBreakPreview" zoomScale="70" zoomScaleSheetLayoutView="70" zoomScalePageLayoutView="0" workbookViewId="0" topLeftCell="A1">
      <selection activeCell="G1" sqref="G1:J1"/>
    </sheetView>
  </sheetViews>
  <sheetFormatPr defaultColWidth="9.125" defaultRowHeight="12.75"/>
  <cols>
    <col min="1" max="1" width="5.00390625" style="6" customWidth="1"/>
    <col min="2" max="2" width="38.00390625" style="6" customWidth="1"/>
    <col min="3" max="6" width="11.125" style="6" customWidth="1"/>
    <col min="7" max="7" width="10.375" style="6" customWidth="1"/>
    <col min="8" max="8" width="31.00390625" style="6" customWidth="1"/>
    <col min="9" max="9" width="8.875" style="6" customWidth="1"/>
    <col min="10" max="10" width="9.125" style="6" hidden="1" customWidth="1"/>
    <col min="11" max="16384" width="9.125" style="6" customWidth="1"/>
  </cols>
  <sheetData>
    <row r="1" spans="2:13" ht="60" customHeight="1">
      <c r="B1" s="92" t="s">
        <v>176</v>
      </c>
      <c r="G1" s="291" t="s">
        <v>113</v>
      </c>
      <c r="H1" s="291"/>
      <c r="I1" s="291"/>
      <c r="J1" s="291"/>
      <c r="K1" s="44"/>
      <c r="L1" s="44"/>
      <c r="M1" s="44"/>
    </row>
    <row r="2" spans="1:8" ht="46.5" customHeight="1">
      <c r="A2" s="290" t="s">
        <v>66</v>
      </c>
      <c r="B2" s="290"/>
      <c r="C2" s="290"/>
      <c r="D2" s="290"/>
      <c r="E2" s="290"/>
      <c r="F2" s="290"/>
      <c r="G2" s="290"/>
      <c r="H2" s="290"/>
    </row>
    <row r="3" spans="1:8" ht="37.5" customHeight="1">
      <c r="A3" s="7" t="s">
        <v>6</v>
      </c>
      <c r="B3" s="7" t="s">
        <v>67</v>
      </c>
      <c r="C3" s="53" t="s">
        <v>23</v>
      </c>
      <c r="D3" s="53" t="s">
        <v>24</v>
      </c>
      <c r="E3" s="53" t="s">
        <v>25</v>
      </c>
      <c r="F3" s="53" t="s">
        <v>26</v>
      </c>
      <c r="G3" s="53" t="s">
        <v>27</v>
      </c>
      <c r="H3" s="7" t="s">
        <v>68</v>
      </c>
    </row>
    <row r="4" spans="1:8" ht="18" customHeight="1">
      <c r="A4" s="52"/>
      <c r="B4" s="50"/>
      <c r="C4" s="50"/>
      <c r="D4" s="50"/>
      <c r="E4" s="50"/>
      <c r="F4" s="50"/>
      <c r="G4" s="52"/>
      <c r="H4" s="52"/>
    </row>
    <row r="5" spans="1:8" ht="15">
      <c r="A5" s="43"/>
      <c r="B5" s="43"/>
      <c r="C5" s="43"/>
      <c r="D5" s="43"/>
      <c r="E5" s="43"/>
      <c r="F5" s="43"/>
      <c r="G5" s="43"/>
      <c r="H5" s="43"/>
    </row>
    <row r="6" spans="1:8" ht="15">
      <c r="A6" s="43"/>
      <c r="B6" s="43"/>
      <c r="C6" s="43"/>
      <c r="D6" s="43"/>
      <c r="E6" s="43"/>
      <c r="F6" s="43"/>
      <c r="G6" s="43"/>
      <c r="H6" s="43"/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43"/>
      <c r="B8" s="43"/>
      <c r="C8" s="43"/>
      <c r="D8" s="43"/>
      <c r="E8" s="43"/>
      <c r="F8" s="43"/>
      <c r="G8" s="43"/>
      <c r="H8" s="43"/>
    </row>
  </sheetData>
  <sheetProtection/>
  <mergeCells count="2">
    <mergeCell ref="A2:H2"/>
    <mergeCell ref="G1:J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32"/>
  <sheetViews>
    <sheetView view="pageBreakPreview" zoomScale="84" zoomScaleNormal="70" zoomScaleSheetLayoutView="84" zoomScalePageLayoutView="0" workbookViewId="0" topLeftCell="A1">
      <selection activeCell="D9" sqref="D9"/>
    </sheetView>
  </sheetViews>
  <sheetFormatPr defaultColWidth="9.125" defaultRowHeight="12.75"/>
  <cols>
    <col min="1" max="1" width="18.50390625" style="89" customWidth="1"/>
    <col min="2" max="2" width="26.50390625" style="89" customWidth="1"/>
    <col min="3" max="3" width="30.50390625" style="89" customWidth="1"/>
    <col min="4" max="4" width="18.00390625" style="89" customWidth="1"/>
    <col min="5" max="5" width="14.375" style="89" customWidth="1"/>
    <col min="6" max="6" width="15.875" style="89" customWidth="1"/>
    <col min="7" max="7" width="16.00390625" style="89" customWidth="1"/>
    <col min="8" max="16384" width="9.125" style="89" customWidth="1"/>
  </cols>
  <sheetData>
    <row r="1" spans="1:7" ht="52.5" customHeight="1">
      <c r="A1" s="76"/>
      <c r="B1" s="76"/>
      <c r="C1" s="1"/>
      <c r="D1" s="292" t="s">
        <v>288</v>
      </c>
      <c r="E1" s="292"/>
      <c r="F1" s="292"/>
      <c r="G1" s="292"/>
    </row>
    <row r="2" spans="1:7" ht="51" customHeight="1">
      <c r="A2" s="286" t="s">
        <v>111</v>
      </c>
      <c r="B2" s="286"/>
      <c r="C2" s="286"/>
      <c r="D2" s="286"/>
      <c r="E2" s="286"/>
      <c r="F2" s="286"/>
      <c r="G2" s="286"/>
    </row>
    <row r="3" spans="1:7" ht="15" customHeight="1">
      <c r="A3" s="293" t="s">
        <v>30</v>
      </c>
      <c r="B3" s="293" t="s">
        <v>31</v>
      </c>
      <c r="C3" s="293" t="s">
        <v>69</v>
      </c>
      <c r="D3" s="293" t="s">
        <v>33</v>
      </c>
      <c r="E3" s="293"/>
      <c r="F3" s="293"/>
      <c r="G3" s="293"/>
    </row>
    <row r="4" spans="1:7" ht="55.5" customHeight="1">
      <c r="A4" s="293"/>
      <c r="B4" s="293"/>
      <c r="C4" s="293"/>
      <c r="D4" s="177" t="s">
        <v>259</v>
      </c>
      <c r="E4" s="177" t="s">
        <v>260</v>
      </c>
      <c r="F4" s="177" t="s">
        <v>261</v>
      </c>
      <c r="G4" s="177" t="s">
        <v>43</v>
      </c>
    </row>
    <row r="5" spans="1:7" ht="15" customHeight="1">
      <c r="A5" s="293" t="s">
        <v>90</v>
      </c>
      <c r="B5" s="293" t="s">
        <v>116</v>
      </c>
      <c r="C5" s="169" t="s">
        <v>7</v>
      </c>
      <c r="D5" s="170">
        <f>SUM(D7:D11)</f>
        <v>1005214.3</v>
      </c>
      <c r="E5" s="170">
        <f>SUM(E7:E11)</f>
        <v>991200.3</v>
      </c>
      <c r="F5" s="170">
        <f>SUM(F7:F11)</f>
        <v>966376.1</v>
      </c>
      <c r="G5" s="170">
        <f>D5+E5+F5</f>
        <v>2962790.7</v>
      </c>
    </row>
    <row r="6" spans="1:7" ht="14.25">
      <c r="A6" s="293"/>
      <c r="B6" s="293"/>
      <c r="C6" s="171" t="s">
        <v>10</v>
      </c>
      <c r="D6" s="172"/>
      <c r="E6" s="172"/>
      <c r="F6" s="172"/>
      <c r="G6" s="170">
        <f aca="true" t="shared" si="0" ref="G6:G25">D6+E6+F6</f>
        <v>0</v>
      </c>
    </row>
    <row r="7" spans="1:7" ht="14.25">
      <c r="A7" s="293"/>
      <c r="B7" s="293"/>
      <c r="C7" s="173" t="s">
        <v>19</v>
      </c>
      <c r="D7" s="170">
        <f aca="true" t="shared" si="1" ref="D7:G11">D14+D21</f>
        <v>26028</v>
      </c>
      <c r="E7" s="170">
        <f t="shared" si="1"/>
        <v>24916.2</v>
      </c>
      <c r="F7" s="170">
        <f t="shared" si="1"/>
        <v>7308.7</v>
      </c>
      <c r="G7" s="170">
        <f t="shared" si="1"/>
        <v>58252.9</v>
      </c>
    </row>
    <row r="8" spans="1:7" ht="14.25">
      <c r="A8" s="293"/>
      <c r="B8" s="293"/>
      <c r="C8" s="173" t="s">
        <v>9</v>
      </c>
      <c r="D8" s="170">
        <f t="shared" si="1"/>
        <v>715587.6</v>
      </c>
      <c r="E8" s="170">
        <f t="shared" si="1"/>
        <v>714715.3</v>
      </c>
      <c r="F8" s="170">
        <f t="shared" si="1"/>
        <v>707523.5</v>
      </c>
      <c r="G8" s="170">
        <f t="shared" si="1"/>
        <v>2137826.4</v>
      </c>
    </row>
    <row r="9" spans="1:7" ht="14.25">
      <c r="A9" s="293"/>
      <c r="B9" s="293"/>
      <c r="C9" s="173" t="s">
        <v>65</v>
      </c>
      <c r="D9" s="170">
        <f t="shared" si="1"/>
        <v>48806.1</v>
      </c>
      <c r="E9" s="170">
        <f t="shared" si="1"/>
        <v>48806.1</v>
      </c>
      <c r="F9" s="170">
        <f t="shared" si="1"/>
        <v>48806.1</v>
      </c>
      <c r="G9" s="170">
        <f t="shared" si="1"/>
        <v>146418.3</v>
      </c>
    </row>
    <row r="10" spans="1:7" ht="14.25">
      <c r="A10" s="293"/>
      <c r="B10" s="293"/>
      <c r="C10" s="173" t="s">
        <v>91</v>
      </c>
      <c r="D10" s="170">
        <f t="shared" si="1"/>
        <v>214792.6</v>
      </c>
      <c r="E10" s="170">
        <f t="shared" si="1"/>
        <v>202762.7</v>
      </c>
      <c r="F10" s="170">
        <f t="shared" si="1"/>
        <v>202737.8</v>
      </c>
      <c r="G10" s="170">
        <f t="shared" si="1"/>
        <v>620293.1</v>
      </c>
    </row>
    <row r="11" spans="1:7" ht="14.25">
      <c r="A11" s="293"/>
      <c r="B11" s="293"/>
      <c r="C11" s="173" t="s">
        <v>32</v>
      </c>
      <c r="D11" s="170">
        <f t="shared" si="1"/>
        <v>0</v>
      </c>
      <c r="E11" s="170">
        <f t="shared" si="1"/>
        <v>0</v>
      </c>
      <c r="F11" s="170">
        <f t="shared" si="1"/>
        <v>0</v>
      </c>
      <c r="G11" s="170">
        <f t="shared" si="1"/>
        <v>0</v>
      </c>
    </row>
    <row r="12" spans="1:7" ht="15" customHeight="1">
      <c r="A12" s="293" t="s">
        <v>52</v>
      </c>
      <c r="B12" s="293" t="s">
        <v>60</v>
      </c>
      <c r="C12" s="169" t="s">
        <v>7</v>
      </c>
      <c r="D12" s="170">
        <f>SUM(D14:D18)</f>
        <v>986158.6</v>
      </c>
      <c r="E12" s="170">
        <f>SUM(E14:E18)</f>
        <v>972485.9</v>
      </c>
      <c r="F12" s="170">
        <f>SUM(F14:F18)</f>
        <v>947661.7</v>
      </c>
      <c r="G12" s="170">
        <f>D12+E12+F12</f>
        <v>2906306.2</v>
      </c>
    </row>
    <row r="13" spans="1:7" ht="14.25">
      <c r="A13" s="293"/>
      <c r="B13" s="293"/>
      <c r="C13" s="171" t="s">
        <v>10</v>
      </c>
      <c r="D13" s="170"/>
      <c r="E13" s="170"/>
      <c r="F13" s="172"/>
      <c r="G13" s="170">
        <f t="shared" si="0"/>
        <v>0</v>
      </c>
    </row>
    <row r="14" spans="1:7" ht="14.25">
      <c r="A14" s="293"/>
      <c r="B14" s="293"/>
      <c r="C14" s="173" t="s">
        <v>19</v>
      </c>
      <c r="D14" s="170">
        <f>'Мероприятия подпрограммы_1'!I77</f>
        <v>26028</v>
      </c>
      <c r="E14" s="170">
        <f>'Мероприятия подпрограммы_1'!J77</f>
        <v>24916.2</v>
      </c>
      <c r="F14" s="170">
        <f>'Мероприятия подпрограммы_1'!K77</f>
        <v>7308.7</v>
      </c>
      <c r="G14" s="170">
        <f t="shared" si="0"/>
        <v>58252.9</v>
      </c>
    </row>
    <row r="15" spans="1:7" ht="14.25">
      <c r="A15" s="293"/>
      <c r="B15" s="293"/>
      <c r="C15" s="173" t="s">
        <v>9</v>
      </c>
      <c r="D15" s="170">
        <f>'Мероприятия подпрограммы_1'!I78</f>
        <v>715587.6</v>
      </c>
      <c r="E15" s="170">
        <f>'Мероприятия подпрограммы_1'!J78</f>
        <v>714715.3</v>
      </c>
      <c r="F15" s="170">
        <f>'Мероприятия подпрограммы_1'!K78</f>
        <v>707523.5</v>
      </c>
      <c r="G15" s="170">
        <f t="shared" si="0"/>
        <v>2137826.4</v>
      </c>
    </row>
    <row r="16" spans="1:7" ht="14.25">
      <c r="A16" s="293"/>
      <c r="B16" s="293"/>
      <c r="C16" s="173" t="s">
        <v>65</v>
      </c>
      <c r="D16" s="170">
        <f>'Мероприятия подпрограммы_1'!I79</f>
        <v>48806.1</v>
      </c>
      <c r="E16" s="170">
        <f>'Мероприятия подпрограммы_1'!J79</f>
        <v>48806.1</v>
      </c>
      <c r="F16" s="170">
        <f>'Мероприятия подпрограммы_1'!K79</f>
        <v>48806.1</v>
      </c>
      <c r="G16" s="170">
        <f t="shared" si="0"/>
        <v>146418.3</v>
      </c>
    </row>
    <row r="17" spans="1:7" ht="14.25">
      <c r="A17" s="293"/>
      <c r="B17" s="293"/>
      <c r="C17" s="173" t="s">
        <v>91</v>
      </c>
      <c r="D17" s="170">
        <f>'Мероприятия подпрограммы_1'!I80</f>
        <v>195736.9</v>
      </c>
      <c r="E17" s="170">
        <f>'Мероприятия подпрограммы_1'!J80</f>
        <v>184048.3</v>
      </c>
      <c r="F17" s="170">
        <f>'Мероприятия подпрограммы_1'!K80</f>
        <v>184023.4</v>
      </c>
      <c r="G17" s="170">
        <f>D17+E17+F17</f>
        <v>563808.6</v>
      </c>
    </row>
    <row r="18" spans="1:7" ht="14.25">
      <c r="A18" s="293"/>
      <c r="B18" s="293"/>
      <c r="C18" s="173" t="s">
        <v>32</v>
      </c>
      <c r="D18" s="170"/>
      <c r="E18" s="170"/>
      <c r="F18" s="172"/>
      <c r="G18" s="170">
        <f t="shared" si="0"/>
        <v>0</v>
      </c>
    </row>
    <row r="19" spans="1:7" ht="15" customHeight="1">
      <c r="A19" s="293" t="s">
        <v>51</v>
      </c>
      <c r="B19" s="293" t="s">
        <v>92</v>
      </c>
      <c r="C19" s="169" t="s">
        <v>7</v>
      </c>
      <c r="D19" s="170">
        <f>D21+D22+D23+D24+D25</f>
        <v>19055.7</v>
      </c>
      <c r="E19" s="170">
        <f>E21+E22+E23+E24+E25</f>
        <v>18714.4</v>
      </c>
      <c r="F19" s="170">
        <f>F21+F22+F23+F24+F25</f>
        <v>18714.4</v>
      </c>
      <c r="G19" s="170">
        <f t="shared" si="0"/>
        <v>56484.5</v>
      </c>
    </row>
    <row r="20" spans="1:7" ht="14.25">
      <c r="A20" s="293"/>
      <c r="B20" s="293"/>
      <c r="C20" s="171" t="s">
        <v>10</v>
      </c>
      <c r="D20" s="170"/>
      <c r="E20" s="170"/>
      <c r="F20" s="172"/>
      <c r="G20" s="170">
        <f t="shared" si="0"/>
        <v>0</v>
      </c>
    </row>
    <row r="21" spans="1:7" ht="14.25">
      <c r="A21" s="293"/>
      <c r="B21" s="293"/>
      <c r="C21" s="173" t="s">
        <v>19</v>
      </c>
      <c r="D21" s="170"/>
      <c r="E21" s="170"/>
      <c r="F21" s="172"/>
      <c r="G21" s="170">
        <f t="shared" si="0"/>
        <v>0</v>
      </c>
    </row>
    <row r="22" spans="1:7" ht="14.25">
      <c r="A22" s="293"/>
      <c r="B22" s="293"/>
      <c r="C22" s="173" t="s">
        <v>9</v>
      </c>
      <c r="D22" s="170"/>
      <c r="E22" s="170"/>
      <c r="F22" s="170"/>
      <c r="G22" s="170">
        <f t="shared" si="0"/>
        <v>0</v>
      </c>
    </row>
    <row r="23" spans="1:7" ht="14.25">
      <c r="A23" s="293"/>
      <c r="B23" s="293"/>
      <c r="C23" s="173" t="s">
        <v>65</v>
      </c>
      <c r="D23" s="170"/>
      <c r="E23" s="170"/>
      <c r="F23" s="170"/>
      <c r="G23" s="170">
        <f t="shared" si="0"/>
        <v>0</v>
      </c>
    </row>
    <row r="24" spans="1:7" ht="14.25">
      <c r="A24" s="293"/>
      <c r="B24" s="293"/>
      <c r="C24" s="173" t="s">
        <v>91</v>
      </c>
      <c r="D24" s="170">
        <f>'Мероприятия подпрограммы_2'!I22</f>
        <v>19055.7</v>
      </c>
      <c r="E24" s="170">
        <f>'Мероприятия подпрограммы_2'!J22</f>
        <v>18714.4</v>
      </c>
      <c r="F24" s="170">
        <f>'Мероприятия подпрограммы_2'!K22</f>
        <v>18714.4</v>
      </c>
      <c r="G24" s="170">
        <f t="shared" si="0"/>
        <v>56484.5</v>
      </c>
    </row>
    <row r="25" spans="1:7" ht="14.25">
      <c r="A25" s="293"/>
      <c r="B25" s="293"/>
      <c r="C25" s="173" t="s">
        <v>32</v>
      </c>
      <c r="D25" s="170"/>
      <c r="E25" s="170"/>
      <c r="F25" s="172"/>
      <c r="G25" s="170">
        <f t="shared" si="0"/>
        <v>0</v>
      </c>
    </row>
    <row r="28" spans="1:8" ht="15">
      <c r="A28" s="1" t="str">
        <f>'Мероприятия подпрограммы_2'!A20</f>
        <v>Руководитель Управления образования</v>
      </c>
      <c r="B28" s="1"/>
      <c r="C28" s="1"/>
      <c r="D28" s="1"/>
      <c r="E28" s="1"/>
      <c r="F28" s="1" t="str">
        <f>'Мероприятия подпрограммы_2'!G20</f>
        <v>И.И. Кудряшова</v>
      </c>
      <c r="G28" s="1"/>
      <c r="H28" s="1"/>
    </row>
    <row r="30" spans="4:7" ht="12.75">
      <c r="D30" s="95">
        <f>D5-D16</f>
        <v>956408.2</v>
      </c>
      <c r="E30" s="95">
        <f>E5-E16</f>
        <v>942394.2</v>
      </c>
      <c r="F30" s="95">
        <f>F5-F16</f>
        <v>917570</v>
      </c>
      <c r="G30" s="95">
        <f>G5-G16</f>
        <v>2816372.4</v>
      </c>
    </row>
    <row r="31" spans="4:7" ht="12.75">
      <c r="D31" s="124">
        <f>D14+D15+D17</f>
        <v>937352.5</v>
      </c>
      <c r="E31" s="124">
        <f>E14+E15+E17</f>
        <v>923679.8</v>
      </c>
      <c r="F31" s="124">
        <f>F14+F15+F17</f>
        <v>898855.6</v>
      </c>
      <c r="G31" s="124">
        <f>G14+G15+G17</f>
        <v>2759887.9</v>
      </c>
    </row>
    <row r="32" spans="4:7" ht="12.75">
      <c r="D32" s="124">
        <f>D31+D24</f>
        <v>956408.2</v>
      </c>
      <c r="E32" s="124">
        <f>E31+E24</f>
        <v>942394.2</v>
      </c>
      <c r="F32" s="124">
        <f>F31+F24</f>
        <v>917570</v>
      </c>
      <c r="G32" s="124">
        <f>G31+G24</f>
        <v>2816372.4</v>
      </c>
    </row>
  </sheetData>
  <sheetProtection/>
  <mergeCells count="12">
    <mergeCell ref="A19:A25"/>
    <mergeCell ref="B19:B25"/>
    <mergeCell ref="A5:A11"/>
    <mergeCell ref="B5:B11"/>
    <mergeCell ref="A12:A18"/>
    <mergeCell ref="B12:B18"/>
    <mergeCell ref="A2:G2"/>
    <mergeCell ref="D1:G1"/>
    <mergeCell ref="A3:A4"/>
    <mergeCell ref="B3:B4"/>
    <mergeCell ref="C3:C4"/>
    <mergeCell ref="D3:G3"/>
  </mergeCells>
  <printOptions/>
  <pageMargins left="0.11811023622047245" right="0.11811023622047245" top="0.7480314960629921" bottom="0.7480314960629921" header="0.31496062992125984" footer="0.31496062992125984"/>
  <pageSetup fitToWidth="0" fitToHeight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17"/>
  <sheetViews>
    <sheetView view="pageBreakPreview" zoomScale="91" zoomScaleSheetLayoutView="91" zoomScalePageLayoutView="0" workbookViewId="0" topLeftCell="A1">
      <selection activeCell="A15" sqref="A15:IV18"/>
    </sheetView>
  </sheetViews>
  <sheetFormatPr defaultColWidth="9.125" defaultRowHeight="12.75"/>
  <cols>
    <col min="1" max="1" width="46.50390625" style="6" customWidth="1"/>
    <col min="2" max="6" width="9.125" style="6" customWidth="1"/>
    <col min="7" max="11" width="10.125" style="6" bestFit="1" customWidth="1"/>
    <col min="12" max="16384" width="9.125" style="6" customWidth="1"/>
  </cols>
  <sheetData>
    <row r="1" spans="7:11" ht="70.5" customHeight="1">
      <c r="G1" s="291" t="s">
        <v>356</v>
      </c>
      <c r="H1" s="291"/>
      <c r="I1" s="291"/>
      <c r="J1" s="291"/>
      <c r="K1" s="291"/>
    </row>
    <row r="2" spans="1:11" s="128" customFormat="1" ht="36" customHeight="1">
      <c r="A2" s="297" t="s">
        <v>344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51.75" customHeight="1">
      <c r="A3" s="241" t="s">
        <v>345</v>
      </c>
      <c r="B3" s="298" t="s">
        <v>346</v>
      </c>
      <c r="C3" s="299"/>
      <c r="D3" s="299"/>
      <c r="E3" s="299"/>
      <c r="F3" s="300"/>
      <c r="G3" s="298" t="s">
        <v>347</v>
      </c>
      <c r="H3" s="299"/>
      <c r="I3" s="299"/>
      <c r="J3" s="299"/>
      <c r="K3" s="300"/>
    </row>
    <row r="4" spans="1:11" ht="30.75">
      <c r="A4" s="242"/>
      <c r="B4" s="8" t="s">
        <v>189</v>
      </c>
      <c r="C4" s="8" t="s">
        <v>28</v>
      </c>
      <c r="D4" s="8" t="s">
        <v>259</v>
      </c>
      <c r="E4" s="8" t="s">
        <v>260</v>
      </c>
      <c r="F4" s="8" t="s">
        <v>261</v>
      </c>
      <c r="G4" s="8" t="s">
        <v>367</v>
      </c>
      <c r="H4" s="8" t="s">
        <v>368</v>
      </c>
      <c r="I4" s="8" t="s">
        <v>259</v>
      </c>
      <c r="J4" s="8" t="s">
        <v>260</v>
      </c>
      <c r="K4" s="8" t="s">
        <v>261</v>
      </c>
    </row>
    <row r="5" spans="1:11" ht="15">
      <c r="A5" s="301" t="s">
        <v>357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ht="21" customHeight="1">
      <c r="A6" s="294" t="s">
        <v>348</v>
      </c>
      <c r="B6" s="295"/>
      <c r="C6" s="295"/>
      <c r="D6" s="295"/>
      <c r="E6" s="295"/>
      <c r="F6" s="295"/>
      <c r="G6" s="295"/>
      <c r="H6" s="295"/>
      <c r="I6" s="295"/>
      <c r="J6" s="295"/>
      <c r="K6" s="296"/>
    </row>
    <row r="7" spans="1:11" ht="32.25" customHeight="1">
      <c r="A7" s="198" t="s">
        <v>358</v>
      </c>
      <c r="B7" s="199">
        <v>2551</v>
      </c>
      <c r="C7" s="199">
        <v>2671</v>
      </c>
      <c r="D7" s="199">
        <v>2671</v>
      </c>
      <c r="E7" s="199">
        <v>2671</v>
      </c>
      <c r="F7" s="200">
        <v>2671</v>
      </c>
      <c r="G7" s="201">
        <v>262732</v>
      </c>
      <c r="H7" s="201">
        <v>292890.4</v>
      </c>
      <c r="I7" s="201">
        <v>282448.1</v>
      </c>
      <c r="J7" s="201">
        <f>I7</f>
        <v>282448.1</v>
      </c>
      <c r="K7" s="201">
        <f>I7</f>
        <v>282448.1</v>
      </c>
    </row>
    <row r="8" spans="1:11" ht="21" customHeight="1">
      <c r="A8" s="295" t="s">
        <v>349</v>
      </c>
      <c r="B8" s="295"/>
      <c r="C8" s="295"/>
      <c r="D8" s="295"/>
      <c r="E8" s="295"/>
      <c r="F8" s="295"/>
      <c r="G8" s="295"/>
      <c r="H8" s="295"/>
      <c r="I8" s="295"/>
      <c r="J8" s="295"/>
      <c r="K8" s="296"/>
    </row>
    <row r="9" spans="1:11" ht="31.5" customHeight="1">
      <c r="A9" s="202" t="s">
        <v>358</v>
      </c>
      <c r="B9" s="199">
        <v>5241</v>
      </c>
      <c r="C9" s="199">
        <v>5477</v>
      </c>
      <c r="D9" s="203">
        <v>5738</v>
      </c>
      <c r="E9" s="199">
        <v>5988</v>
      </c>
      <c r="F9" s="199">
        <v>6236</v>
      </c>
      <c r="G9" s="201">
        <v>235033.8</v>
      </c>
      <c r="H9" s="201">
        <v>265062.3</v>
      </c>
      <c r="I9" s="201">
        <v>266447.2</v>
      </c>
      <c r="J9" s="201">
        <f>I9</f>
        <v>266447.2</v>
      </c>
      <c r="K9" s="201">
        <f>I9</f>
        <v>266447.2</v>
      </c>
    </row>
    <row r="10" spans="1:11" ht="21" customHeight="1">
      <c r="A10" s="294" t="s">
        <v>350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6"/>
    </row>
    <row r="11" spans="1:11" ht="30.75">
      <c r="A11" s="202" t="s">
        <v>359</v>
      </c>
      <c r="B11" s="204">
        <v>1832</v>
      </c>
      <c r="C11" s="204">
        <v>1832</v>
      </c>
      <c r="D11" s="204">
        <v>1840</v>
      </c>
      <c r="E11" s="204">
        <v>1860</v>
      </c>
      <c r="F11" s="205">
        <v>1880</v>
      </c>
      <c r="G11" s="206">
        <v>26226.5</v>
      </c>
      <c r="H11" s="206">
        <v>28867.3</v>
      </c>
      <c r="I11" s="206">
        <v>27515.6</v>
      </c>
      <c r="J11" s="206">
        <f>I11</f>
        <v>27515.6</v>
      </c>
      <c r="K11" s="206">
        <f>I11</f>
        <v>27515.6</v>
      </c>
    </row>
    <row r="12" spans="1:11" ht="21" customHeight="1">
      <c r="A12" s="294" t="s">
        <v>351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6"/>
    </row>
    <row r="13" spans="1:11" ht="31.5" customHeight="1">
      <c r="A13" s="207" t="s">
        <v>358</v>
      </c>
      <c r="B13" s="204">
        <v>0</v>
      </c>
      <c r="C13" s="204">
        <v>730</v>
      </c>
      <c r="D13" s="204">
        <v>730</v>
      </c>
      <c r="E13" s="204">
        <v>730</v>
      </c>
      <c r="F13" s="204">
        <v>730</v>
      </c>
      <c r="G13" s="206">
        <v>0</v>
      </c>
      <c r="H13" s="206">
        <v>2740.3</v>
      </c>
      <c r="I13" s="206">
        <v>2635</v>
      </c>
      <c r="J13" s="206">
        <f>I13</f>
        <v>2635</v>
      </c>
      <c r="K13" s="206">
        <f>I13</f>
        <v>2635</v>
      </c>
    </row>
    <row r="14" spans="1:11" ht="1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ht="15">
      <c r="K15" s="129"/>
    </row>
    <row r="16" ht="15">
      <c r="K16" s="129"/>
    </row>
    <row r="17" spans="1:11" ht="15">
      <c r="A17" s="6" t="s">
        <v>168</v>
      </c>
      <c r="J17" s="6" t="s">
        <v>330</v>
      </c>
      <c r="K17" s="129"/>
    </row>
  </sheetData>
  <sheetProtection/>
  <mergeCells count="10">
    <mergeCell ref="A6:K6"/>
    <mergeCell ref="A8:K8"/>
    <mergeCell ref="A10:K10"/>
    <mergeCell ref="A12:K12"/>
    <mergeCell ref="G1:K1"/>
    <mergeCell ref="A2:K2"/>
    <mergeCell ref="A3:A4"/>
    <mergeCell ref="B3:F3"/>
    <mergeCell ref="G3:K3"/>
    <mergeCell ref="A5:K5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97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32"/>
  <sheetViews>
    <sheetView view="pageBreakPreview" zoomScale="95" zoomScaleSheetLayoutView="95" zoomScalePageLayoutView="0" workbookViewId="0" topLeftCell="A1">
      <selection activeCell="A2" sqref="A2:I32"/>
    </sheetView>
  </sheetViews>
  <sheetFormatPr defaultColWidth="9.00390625" defaultRowHeight="12.75"/>
  <cols>
    <col min="2" max="2" width="57.125" style="0" customWidth="1"/>
    <col min="3" max="3" width="11.375" style="0" customWidth="1"/>
    <col min="4" max="4" width="15.50390625" style="0" customWidth="1"/>
  </cols>
  <sheetData>
    <row r="1" spans="1:9" ht="12.75">
      <c r="A1" s="110"/>
      <c r="B1" s="110"/>
      <c r="C1" s="110"/>
      <c r="D1" s="110"/>
      <c r="E1" s="110"/>
      <c r="F1" s="110"/>
      <c r="G1" s="110"/>
      <c r="H1" s="110"/>
      <c r="I1" s="110"/>
    </row>
    <row r="2" spans="1:9" ht="72" customHeight="1">
      <c r="A2" s="112"/>
      <c r="B2" s="112"/>
      <c r="C2" s="112"/>
      <c r="D2" s="306" t="s">
        <v>267</v>
      </c>
      <c r="E2" s="306"/>
      <c r="F2" s="306"/>
      <c r="G2" s="306"/>
      <c r="H2" s="306"/>
      <c r="I2" s="306"/>
    </row>
    <row r="3" spans="1:9" ht="12.75">
      <c r="A3" s="112"/>
      <c r="B3" s="112"/>
      <c r="C3" s="112"/>
      <c r="D3" s="113"/>
      <c r="E3" s="113"/>
      <c r="F3" s="113"/>
      <c r="G3" s="113"/>
      <c r="H3" s="113"/>
      <c r="I3" s="110"/>
    </row>
    <row r="4" spans="1:9" ht="12.75">
      <c r="A4" s="112"/>
      <c r="B4" s="307" t="s">
        <v>70</v>
      </c>
      <c r="C4" s="307"/>
      <c r="D4" s="307"/>
      <c r="E4" s="307"/>
      <c r="F4" s="307"/>
      <c r="G4" s="307"/>
      <c r="H4" s="307"/>
      <c r="I4" s="307"/>
    </row>
    <row r="5" spans="1:9" ht="12.75">
      <c r="A5" s="112"/>
      <c r="B5" s="112"/>
      <c r="C5" s="112"/>
      <c r="D5" s="112"/>
      <c r="E5" s="112"/>
      <c r="F5" s="112"/>
      <c r="G5" s="112"/>
      <c r="H5" s="112"/>
      <c r="I5" s="112"/>
    </row>
    <row r="6" spans="1:9" ht="24.75">
      <c r="A6" s="114" t="s">
        <v>6</v>
      </c>
      <c r="B6" s="114" t="s">
        <v>71</v>
      </c>
      <c r="C6" s="115" t="s">
        <v>3</v>
      </c>
      <c r="D6" s="103" t="s">
        <v>29</v>
      </c>
      <c r="E6" s="114" t="s">
        <v>189</v>
      </c>
      <c r="F6" s="114" t="s">
        <v>28</v>
      </c>
      <c r="G6" s="114" t="s">
        <v>259</v>
      </c>
      <c r="H6" s="114" t="s">
        <v>260</v>
      </c>
      <c r="I6" s="114" t="s">
        <v>261</v>
      </c>
    </row>
    <row r="7" spans="1:9" ht="30" customHeight="1">
      <c r="A7" s="308" t="s">
        <v>268</v>
      </c>
      <c r="B7" s="309"/>
      <c r="C7" s="309"/>
      <c r="D7" s="309"/>
      <c r="E7" s="309"/>
      <c r="F7" s="309"/>
      <c r="G7" s="309"/>
      <c r="H7" s="309"/>
      <c r="I7" s="310"/>
    </row>
    <row r="8" spans="1:9" ht="19.5" customHeight="1">
      <c r="A8" s="311" t="s">
        <v>72</v>
      </c>
      <c r="B8" s="312"/>
      <c r="C8" s="312"/>
      <c r="D8" s="312"/>
      <c r="E8" s="312"/>
      <c r="F8" s="312"/>
      <c r="G8" s="312"/>
      <c r="H8" s="312"/>
      <c r="I8" s="313"/>
    </row>
    <row r="9" spans="1:9" ht="68.25" customHeight="1">
      <c r="A9" s="180" t="s">
        <v>94</v>
      </c>
      <c r="B9" s="115" t="s">
        <v>220</v>
      </c>
      <c r="C9" s="180" t="s">
        <v>2</v>
      </c>
      <c r="D9" s="103" t="s">
        <v>0</v>
      </c>
      <c r="E9" s="167">
        <v>22.1</v>
      </c>
      <c r="F9" s="167">
        <v>33</v>
      </c>
      <c r="G9" s="181">
        <v>50</v>
      </c>
      <c r="H9" s="181">
        <v>50</v>
      </c>
      <c r="I9" s="181">
        <v>50</v>
      </c>
    </row>
    <row r="10" spans="1:9" ht="81" customHeight="1">
      <c r="A10" s="180" t="s">
        <v>269</v>
      </c>
      <c r="B10" s="115" t="s">
        <v>221</v>
      </c>
      <c r="C10" s="180" t="s">
        <v>2</v>
      </c>
      <c r="D10" s="103" t="s">
        <v>0</v>
      </c>
      <c r="E10" s="167">
        <v>100</v>
      </c>
      <c r="F10" s="167">
        <v>100</v>
      </c>
      <c r="G10" s="167">
        <v>100</v>
      </c>
      <c r="H10" s="167">
        <v>100</v>
      </c>
      <c r="I10" s="167">
        <v>100</v>
      </c>
    </row>
    <row r="11" spans="1:9" ht="81" customHeight="1">
      <c r="A11" s="180" t="s">
        <v>270</v>
      </c>
      <c r="B11" s="115" t="s">
        <v>222</v>
      </c>
      <c r="C11" s="180" t="s">
        <v>2</v>
      </c>
      <c r="D11" s="103" t="s">
        <v>1</v>
      </c>
      <c r="E11" s="180">
        <v>100</v>
      </c>
      <c r="F11" s="180">
        <v>100</v>
      </c>
      <c r="G11" s="180">
        <v>100</v>
      </c>
      <c r="H11" s="180">
        <v>100</v>
      </c>
      <c r="I11" s="180">
        <v>100</v>
      </c>
    </row>
    <row r="12" spans="1:9" ht="78.75" customHeight="1">
      <c r="A12" s="180" t="s">
        <v>284</v>
      </c>
      <c r="B12" s="115" t="s">
        <v>370</v>
      </c>
      <c r="C12" s="180" t="s">
        <v>2</v>
      </c>
      <c r="D12" s="103" t="s">
        <v>1</v>
      </c>
      <c r="E12" s="180"/>
      <c r="F12" s="180">
        <v>70</v>
      </c>
      <c r="G12" s="180">
        <v>85</v>
      </c>
      <c r="H12" s="180">
        <v>95</v>
      </c>
      <c r="I12" s="180">
        <v>100</v>
      </c>
    </row>
    <row r="13" spans="1:9" ht="52.5" customHeight="1">
      <c r="A13" s="311" t="s">
        <v>160</v>
      </c>
      <c r="B13" s="312"/>
      <c r="C13" s="312"/>
      <c r="D13" s="312"/>
      <c r="E13" s="312"/>
      <c r="F13" s="312"/>
      <c r="G13" s="312"/>
      <c r="H13" s="312"/>
      <c r="I13" s="313"/>
    </row>
    <row r="14" spans="1:9" ht="24.75">
      <c r="A14" s="180" t="s">
        <v>95</v>
      </c>
      <c r="B14" s="103" t="s">
        <v>224</v>
      </c>
      <c r="C14" s="180" t="s">
        <v>2</v>
      </c>
      <c r="D14" s="176" t="s">
        <v>1</v>
      </c>
      <c r="E14" s="180">
        <v>100</v>
      </c>
      <c r="F14" s="180">
        <v>100</v>
      </c>
      <c r="G14" s="180">
        <v>100</v>
      </c>
      <c r="H14" s="180">
        <v>100</v>
      </c>
      <c r="I14" s="180">
        <v>100</v>
      </c>
    </row>
    <row r="15" spans="1:9" ht="50.25">
      <c r="A15" s="180" t="s">
        <v>271</v>
      </c>
      <c r="B15" s="103" t="s">
        <v>226</v>
      </c>
      <c r="C15" s="180" t="s">
        <v>2</v>
      </c>
      <c r="D15" s="176" t="s">
        <v>1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</row>
    <row r="16" spans="1:9" ht="50.25">
      <c r="A16" s="180" t="s">
        <v>272</v>
      </c>
      <c r="B16" s="103" t="s">
        <v>273</v>
      </c>
      <c r="C16" s="180" t="s">
        <v>2</v>
      </c>
      <c r="D16" s="176" t="s">
        <v>0</v>
      </c>
      <c r="E16" s="183">
        <v>37.13</v>
      </c>
      <c r="F16" s="182">
        <v>43.87</v>
      </c>
      <c r="G16" s="182">
        <v>43.41</v>
      </c>
      <c r="H16" s="182">
        <v>44.15</v>
      </c>
      <c r="I16" s="182">
        <v>40.15</v>
      </c>
    </row>
    <row r="17" spans="1:9" ht="75.75">
      <c r="A17" s="180" t="s">
        <v>274</v>
      </c>
      <c r="B17" s="115" t="s">
        <v>230</v>
      </c>
      <c r="C17" s="180" t="s">
        <v>2</v>
      </c>
      <c r="D17" s="176" t="s">
        <v>1</v>
      </c>
      <c r="E17" s="184">
        <v>100</v>
      </c>
      <c r="F17" s="185">
        <v>100</v>
      </c>
      <c r="G17" s="185">
        <v>100</v>
      </c>
      <c r="H17" s="185">
        <v>100</v>
      </c>
      <c r="I17" s="185">
        <v>100</v>
      </c>
    </row>
    <row r="18" spans="1:9" ht="50.25">
      <c r="A18" s="180" t="s">
        <v>275</v>
      </c>
      <c r="B18" s="103" t="s">
        <v>231</v>
      </c>
      <c r="C18" s="180" t="s">
        <v>2</v>
      </c>
      <c r="D18" s="176" t="s">
        <v>1</v>
      </c>
      <c r="E18" s="138">
        <v>9.5</v>
      </c>
      <c r="F18" s="167">
        <v>9.6</v>
      </c>
      <c r="G18" s="167">
        <v>9.6</v>
      </c>
      <c r="H18" s="167">
        <v>9.6</v>
      </c>
      <c r="I18" s="167">
        <v>9.6</v>
      </c>
    </row>
    <row r="19" spans="1:9" ht="63">
      <c r="A19" s="180" t="s">
        <v>276</v>
      </c>
      <c r="B19" s="115" t="s">
        <v>277</v>
      </c>
      <c r="C19" s="180" t="s">
        <v>2</v>
      </c>
      <c r="D19" s="176" t="s">
        <v>1</v>
      </c>
      <c r="E19" s="138">
        <v>66.35</v>
      </c>
      <c r="F19" s="138">
        <v>66.35</v>
      </c>
      <c r="G19" s="138">
        <v>66.35</v>
      </c>
      <c r="H19" s="138">
        <v>66.35</v>
      </c>
      <c r="I19" s="138">
        <v>66.35</v>
      </c>
    </row>
    <row r="20" spans="1:9" ht="31.5" customHeight="1">
      <c r="A20" s="311" t="s">
        <v>307</v>
      </c>
      <c r="B20" s="264"/>
      <c r="C20" s="264"/>
      <c r="D20" s="264"/>
      <c r="E20" s="264"/>
      <c r="F20" s="264"/>
      <c r="G20" s="264"/>
      <c r="H20" s="264"/>
      <c r="I20" s="265"/>
    </row>
    <row r="21" spans="1:9" ht="37.5">
      <c r="A21" s="180" t="s">
        <v>278</v>
      </c>
      <c r="B21" s="115" t="s">
        <v>308</v>
      </c>
      <c r="C21" s="180" t="s">
        <v>2</v>
      </c>
      <c r="D21" s="176" t="s">
        <v>1</v>
      </c>
      <c r="E21" s="138">
        <v>100</v>
      </c>
      <c r="F21" s="138">
        <v>100</v>
      </c>
      <c r="G21" s="138">
        <v>100</v>
      </c>
      <c r="H21" s="138">
        <v>100</v>
      </c>
      <c r="I21" s="138">
        <v>100</v>
      </c>
    </row>
    <row r="22" spans="1:9" ht="17.25" customHeight="1">
      <c r="A22" s="186" t="s">
        <v>300</v>
      </c>
      <c r="B22" s="186"/>
      <c r="C22" s="187"/>
      <c r="D22" s="188"/>
      <c r="E22" s="189"/>
      <c r="F22" s="189"/>
      <c r="G22" s="189"/>
      <c r="H22" s="189"/>
      <c r="I22" s="190"/>
    </row>
    <row r="23" spans="1:9" ht="50.25">
      <c r="A23" s="191" t="s">
        <v>279</v>
      </c>
      <c r="B23" s="147" t="s">
        <v>235</v>
      </c>
      <c r="C23" s="167" t="s">
        <v>2</v>
      </c>
      <c r="D23" s="179" t="s">
        <v>1</v>
      </c>
      <c r="E23" s="192">
        <v>59</v>
      </c>
      <c r="F23" s="192">
        <v>62</v>
      </c>
      <c r="G23" s="192">
        <v>63</v>
      </c>
      <c r="H23" s="192">
        <v>66</v>
      </c>
      <c r="I23" s="192">
        <v>66</v>
      </c>
    </row>
    <row r="24" spans="1:9" ht="20.25" customHeight="1">
      <c r="A24" s="314" t="s">
        <v>301</v>
      </c>
      <c r="B24" s="315"/>
      <c r="C24" s="315"/>
      <c r="D24" s="315"/>
      <c r="E24" s="315"/>
      <c r="F24" s="315"/>
      <c r="G24" s="315"/>
      <c r="H24" s="315"/>
      <c r="I24" s="316"/>
    </row>
    <row r="25" spans="1:9" ht="60.75" customHeight="1">
      <c r="A25" s="191" t="s">
        <v>280</v>
      </c>
      <c r="B25" s="147" t="s">
        <v>292</v>
      </c>
      <c r="C25" s="167" t="s">
        <v>2</v>
      </c>
      <c r="D25" s="179" t="s">
        <v>1</v>
      </c>
      <c r="E25" s="193">
        <v>11.41</v>
      </c>
      <c r="F25" s="192">
        <v>12.5</v>
      </c>
      <c r="G25" s="192">
        <v>14.06</v>
      </c>
      <c r="H25" s="192">
        <v>16.41</v>
      </c>
      <c r="I25" s="192">
        <v>16.41</v>
      </c>
    </row>
    <row r="26" spans="1:9" ht="18.75" customHeight="1">
      <c r="A26" s="303" t="s">
        <v>302</v>
      </c>
      <c r="B26" s="304"/>
      <c r="C26" s="304"/>
      <c r="D26" s="304"/>
      <c r="E26" s="304"/>
      <c r="F26" s="304"/>
      <c r="G26" s="304"/>
      <c r="H26" s="304"/>
      <c r="I26" s="305"/>
    </row>
    <row r="27" spans="1:9" ht="57" customHeight="1">
      <c r="A27" s="194" t="s">
        <v>303</v>
      </c>
      <c r="B27" s="195" t="s">
        <v>306</v>
      </c>
      <c r="C27" s="180" t="s">
        <v>2</v>
      </c>
      <c r="D27" s="176" t="s">
        <v>1</v>
      </c>
      <c r="E27" s="196">
        <v>80</v>
      </c>
      <c r="F27" s="196">
        <v>80</v>
      </c>
      <c r="G27" s="196">
        <v>80</v>
      </c>
      <c r="H27" s="196">
        <v>80</v>
      </c>
      <c r="I27" s="196">
        <v>80</v>
      </c>
    </row>
    <row r="28" spans="1:9" ht="18" customHeight="1">
      <c r="A28" s="303" t="s">
        <v>305</v>
      </c>
      <c r="B28" s="304"/>
      <c r="C28" s="304"/>
      <c r="D28" s="304"/>
      <c r="E28" s="304"/>
      <c r="F28" s="304"/>
      <c r="G28" s="304"/>
      <c r="H28" s="304"/>
      <c r="I28" s="305"/>
    </row>
    <row r="29" spans="1:9" ht="24.75">
      <c r="A29" s="191" t="s">
        <v>304</v>
      </c>
      <c r="B29" s="197" t="s">
        <v>239</v>
      </c>
      <c r="C29" s="167" t="s">
        <v>2</v>
      </c>
      <c r="D29" s="179" t="s">
        <v>1</v>
      </c>
      <c r="E29" s="167">
        <v>0</v>
      </c>
      <c r="F29" s="167">
        <v>70</v>
      </c>
      <c r="G29" s="167">
        <v>70</v>
      </c>
      <c r="H29" s="167">
        <v>70</v>
      </c>
      <c r="I29" s="167">
        <v>70</v>
      </c>
    </row>
    <row r="30" spans="1:9" ht="12.75">
      <c r="A30" s="112"/>
      <c r="B30" s="112"/>
      <c r="C30" s="112"/>
      <c r="D30" s="112"/>
      <c r="E30" s="112"/>
      <c r="F30" s="112"/>
      <c r="G30" s="112"/>
      <c r="H30" s="112"/>
      <c r="I30" s="112"/>
    </row>
    <row r="31" spans="1:9" ht="12.75">
      <c r="A31" s="112"/>
      <c r="B31" s="112" t="s">
        <v>168</v>
      </c>
      <c r="C31" s="112"/>
      <c r="D31" s="112"/>
      <c r="E31" s="112"/>
      <c r="F31" s="112"/>
      <c r="G31" s="112"/>
      <c r="H31" s="112" t="s">
        <v>330</v>
      </c>
      <c r="I31" s="112"/>
    </row>
    <row r="32" spans="1:9" ht="12.75">
      <c r="A32" s="127"/>
      <c r="B32" s="127"/>
      <c r="C32" s="127"/>
      <c r="D32" s="127"/>
      <c r="E32" s="127"/>
      <c r="F32" s="127"/>
      <c r="G32" s="127"/>
      <c r="H32" s="127"/>
      <c r="I32" s="127"/>
    </row>
  </sheetData>
  <sheetProtection/>
  <mergeCells count="9">
    <mergeCell ref="A28:I28"/>
    <mergeCell ref="D2:I2"/>
    <mergeCell ref="B4:I4"/>
    <mergeCell ref="A7:I7"/>
    <mergeCell ref="A8:I8"/>
    <mergeCell ref="A13:I13"/>
    <mergeCell ref="A26:I26"/>
    <mergeCell ref="A20:I20"/>
    <mergeCell ref="A24:I24"/>
  </mergeCells>
  <printOptions/>
  <pageMargins left="0.7086614173228347" right="0.31496062992125984" top="0.7480314960629921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Почта</cp:lastModifiedBy>
  <cp:lastPrinted>2022-11-14T04:17:07Z</cp:lastPrinted>
  <dcterms:created xsi:type="dcterms:W3CDTF">2005-05-23T09:57:53Z</dcterms:created>
  <dcterms:modified xsi:type="dcterms:W3CDTF">2022-11-14T04:21:58Z</dcterms:modified>
  <cp:category/>
  <cp:version/>
  <cp:contentType/>
  <cp:contentStatus/>
</cp:coreProperties>
</file>